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8800" windowHeight="10935" tabRatio="607" firstSheet="13" activeTab="18"/>
  </bookViews>
  <sheets>
    <sheet name="PIEŅĒMUMI" sheetId="1" state="hidden" r:id="rId1"/>
    <sheet name="obj1" sheetId="2" r:id="rId2"/>
    <sheet name="obj2" sheetId="3" r:id="rId3"/>
    <sheet name="obj3" sheetId="7" r:id="rId4"/>
    <sheet name="obj4" sheetId="8" r:id="rId5"/>
    <sheet name="obj5" sheetId="9" r:id="rId6"/>
    <sheet name="obj6" sheetId="10" r:id="rId7"/>
    <sheet name="obj7" sheetId="11" r:id="rId8"/>
    <sheet name="obj8" sheetId="13" r:id="rId9"/>
    <sheet name="obj9" sheetId="14" r:id="rId10"/>
    <sheet name="KOPĀ" sheetId="12" r:id="rId11"/>
    <sheet name="FIN-kapit. analīze" sheetId="21" r:id="rId12"/>
    <sheet name="FIN-inv. analīze" sheetId="17" r:id="rId13"/>
    <sheet name="Soc.ek. analīze" sheetId="16" r:id="rId14"/>
    <sheet name="FIN.ilgtspēja" sheetId="25" r:id="rId15"/>
    <sheet name="Jutiguma-FIN-kapit. analīze" sheetId="23" r:id="rId16"/>
    <sheet name="Jutiguma-FIN-inv. analīze" sheetId="22" r:id="rId17"/>
    <sheet name="Jutiguma.analīze.socek" sheetId="20" r:id="rId18"/>
    <sheet name="PIV" sheetId="24" r:id="rId19"/>
  </sheets>
  <externalReferences>
    <externalReference r:id="rId20"/>
  </externalReferences>
  <definedNames>
    <definedName name="__FDS_HYPERLINK_TOGGLE_STATE__" hidden="1">"ON"</definedName>
    <definedName name="_Fill" localSheetId="14" hidden="1">'[1]1993'!#REF!</definedName>
    <definedName name="_Fill" localSheetId="12" hidden="1">'[1]1993'!#REF!</definedName>
    <definedName name="_Fill" localSheetId="11" hidden="1">'[1]1993'!#REF!</definedName>
    <definedName name="_Fill" localSheetId="17" hidden="1">'[1]1993'!#REF!</definedName>
    <definedName name="_Fill" localSheetId="16" hidden="1">'[1]1993'!#REF!</definedName>
    <definedName name="_Fill" localSheetId="15" hidden="1">'[1]1993'!#REF!</definedName>
    <definedName name="_Fill" hidden="1">'[1]1993'!#REF!</definedName>
    <definedName name="_j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 hidden="1">{"customer input",#N/A,FALSE,"Customer Input"}</definedName>
    <definedName name="AS2DocOpenMode" hidden="1">"AS2DocumentEdit"</definedName>
    <definedName name="b" hidden="1">{"customer input",#N/A,FALSE,"Customer Input"}</definedName>
    <definedName name="BLPH1" localSheetId="14" hidden="1">#REF!</definedName>
    <definedName name="BLPH1" localSheetId="12" hidden="1">#REF!</definedName>
    <definedName name="BLPH1" localSheetId="11" hidden="1">#REF!</definedName>
    <definedName name="BLPH1" localSheetId="17" hidden="1">#REF!</definedName>
    <definedName name="BLPH1" localSheetId="16" hidden="1">#REF!</definedName>
    <definedName name="BLPH1" localSheetId="15" hidden="1">#REF!</definedName>
    <definedName name="BLPH1" hidden="1">#REF!</definedName>
    <definedName name="BLPH10" localSheetId="14" hidden="1">#REF!</definedName>
    <definedName name="BLPH10" localSheetId="12" hidden="1">#REF!</definedName>
    <definedName name="BLPH10" localSheetId="11" hidden="1">#REF!</definedName>
    <definedName name="BLPH10" localSheetId="17" hidden="1">#REF!</definedName>
    <definedName name="BLPH10" localSheetId="16" hidden="1">#REF!</definedName>
    <definedName name="BLPH10" localSheetId="15" hidden="1">#REF!</definedName>
    <definedName name="BLPH10" hidden="1">#REF!</definedName>
    <definedName name="BLPH11" localSheetId="14" hidden="1">#REF!</definedName>
    <definedName name="BLPH11" localSheetId="12" hidden="1">#REF!</definedName>
    <definedName name="BLPH11" localSheetId="11" hidden="1">#REF!</definedName>
    <definedName name="BLPH11" localSheetId="17" hidden="1">#REF!</definedName>
    <definedName name="BLPH11" localSheetId="16" hidden="1">#REF!</definedName>
    <definedName name="BLPH11" localSheetId="15" hidden="1">#REF!</definedName>
    <definedName name="BLPH11" hidden="1">#REF!</definedName>
    <definedName name="BLPH12" localSheetId="14" hidden="1">#REF!</definedName>
    <definedName name="BLPH12" localSheetId="12" hidden="1">#REF!</definedName>
    <definedName name="BLPH12" localSheetId="11" hidden="1">#REF!</definedName>
    <definedName name="BLPH12" localSheetId="17" hidden="1">#REF!</definedName>
    <definedName name="BLPH12" localSheetId="16" hidden="1">#REF!</definedName>
    <definedName name="BLPH12" localSheetId="15" hidden="1">#REF!</definedName>
    <definedName name="BLPH12" hidden="1">#REF!</definedName>
    <definedName name="BLPH13" localSheetId="14" hidden="1">#REF!</definedName>
    <definedName name="BLPH13" localSheetId="12" hidden="1">#REF!</definedName>
    <definedName name="BLPH13" localSheetId="11" hidden="1">#REF!</definedName>
    <definedName name="BLPH13" localSheetId="17" hidden="1">#REF!</definedName>
    <definedName name="BLPH13" localSheetId="16" hidden="1">#REF!</definedName>
    <definedName name="BLPH13" localSheetId="15" hidden="1">#REF!</definedName>
    <definedName name="BLPH13" hidden="1">#REF!</definedName>
    <definedName name="BLPH14" localSheetId="14" hidden="1">#REF!</definedName>
    <definedName name="BLPH14" localSheetId="12" hidden="1">#REF!</definedName>
    <definedName name="BLPH14" localSheetId="11" hidden="1">#REF!</definedName>
    <definedName name="BLPH14" localSheetId="17" hidden="1">#REF!</definedName>
    <definedName name="BLPH14" localSheetId="16" hidden="1">#REF!</definedName>
    <definedName name="BLPH14" localSheetId="15" hidden="1">#REF!</definedName>
    <definedName name="BLPH14" hidden="1">#REF!</definedName>
    <definedName name="BLPH15" localSheetId="14" hidden="1">#REF!</definedName>
    <definedName name="BLPH15" localSheetId="12" hidden="1">#REF!</definedName>
    <definedName name="BLPH15" localSheetId="11" hidden="1">#REF!</definedName>
    <definedName name="BLPH15" localSheetId="17" hidden="1">#REF!</definedName>
    <definedName name="BLPH15" localSheetId="16" hidden="1">#REF!</definedName>
    <definedName name="BLPH15" localSheetId="15" hidden="1">#REF!</definedName>
    <definedName name="BLPH15" hidden="1">#REF!</definedName>
    <definedName name="BLPH16" localSheetId="14" hidden="1">#REF!</definedName>
    <definedName name="BLPH16" localSheetId="12" hidden="1">#REF!</definedName>
    <definedName name="BLPH16" localSheetId="11" hidden="1">#REF!</definedName>
    <definedName name="BLPH16" localSheetId="17" hidden="1">#REF!</definedName>
    <definedName name="BLPH16" localSheetId="16" hidden="1">#REF!</definedName>
    <definedName name="BLPH16" localSheetId="15" hidden="1">#REF!</definedName>
    <definedName name="BLPH16" hidden="1">#REF!</definedName>
    <definedName name="BLPH17" localSheetId="14" hidden="1">#REF!</definedName>
    <definedName name="BLPH17" localSheetId="12" hidden="1">#REF!</definedName>
    <definedName name="BLPH17" localSheetId="11" hidden="1">#REF!</definedName>
    <definedName name="BLPH17" localSheetId="17" hidden="1">#REF!</definedName>
    <definedName name="BLPH17" localSheetId="16" hidden="1">#REF!</definedName>
    <definedName name="BLPH17" localSheetId="15" hidden="1">#REF!</definedName>
    <definedName name="BLPH17" hidden="1">#REF!</definedName>
    <definedName name="BLPH18" localSheetId="14" hidden="1">#REF!</definedName>
    <definedName name="BLPH18" localSheetId="12" hidden="1">#REF!</definedName>
    <definedName name="BLPH18" localSheetId="11" hidden="1">#REF!</definedName>
    <definedName name="BLPH18" localSheetId="17" hidden="1">#REF!</definedName>
    <definedName name="BLPH18" localSheetId="16" hidden="1">#REF!</definedName>
    <definedName name="BLPH18" localSheetId="15" hidden="1">#REF!</definedName>
    <definedName name="BLPH18" hidden="1">#REF!</definedName>
    <definedName name="BLPH19" localSheetId="14" hidden="1">#REF!</definedName>
    <definedName name="BLPH19" localSheetId="12" hidden="1">#REF!</definedName>
    <definedName name="BLPH19" localSheetId="11" hidden="1">#REF!</definedName>
    <definedName name="BLPH19" localSheetId="17" hidden="1">#REF!</definedName>
    <definedName name="BLPH19" localSheetId="16" hidden="1">#REF!</definedName>
    <definedName name="BLPH19" localSheetId="15" hidden="1">#REF!</definedName>
    <definedName name="BLPH19" hidden="1">#REF!</definedName>
    <definedName name="BLPH2" localSheetId="14" hidden="1">#REF!</definedName>
    <definedName name="BLPH2" localSheetId="12" hidden="1">#REF!</definedName>
    <definedName name="BLPH2" localSheetId="11" hidden="1">#REF!</definedName>
    <definedName name="BLPH2" localSheetId="17" hidden="1">#REF!</definedName>
    <definedName name="BLPH2" localSheetId="16" hidden="1">#REF!</definedName>
    <definedName name="BLPH2" localSheetId="15" hidden="1">#REF!</definedName>
    <definedName name="BLPH2" hidden="1">#REF!</definedName>
    <definedName name="BLPH20" localSheetId="14" hidden="1">#REF!</definedName>
    <definedName name="BLPH20" localSheetId="12" hidden="1">#REF!</definedName>
    <definedName name="BLPH20" localSheetId="11" hidden="1">#REF!</definedName>
    <definedName name="BLPH20" localSheetId="17" hidden="1">#REF!</definedName>
    <definedName name="BLPH20" localSheetId="16" hidden="1">#REF!</definedName>
    <definedName name="BLPH20" localSheetId="15" hidden="1">#REF!</definedName>
    <definedName name="BLPH20" hidden="1">#REF!</definedName>
    <definedName name="BLPH21" localSheetId="14" hidden="1">#REF!</definedName>
    <definedName name="BLPH21" localSheetId="12" hidden="1">#REF!</definedName>
    <definedName name="BLPH21" localSheetId="11" hidden="1">#REF!</definedName>
    <definedName name="BLPH21" localSheetId="17" hidden="1">#REF!</definedName>
    <definedName name="BLPH21" localSheetId="16" hidden="1">#REF!</definedName>
    <definedName name="BLPH21" localSheetId="15" hidden="1">#REF!</definedName>
    <definedName name="BLPH21" hidden="1">#REF!</definedName>
    <definedName name="BLPH22" localSheetId="14" hidden="1">#REF!</definedName>
    <definedName name="BLPH22" localSheetId="12" hidden="1">#REF!</definedName>
    <definedName name="BLPH22" localSheetId="11" hidden="1">#REF!</definedName>
    <definedName name="BLPH22" localSheetId="17" hidden="1">#REF!</definedName>
    <definedName name="BLPH22" localSheetId="16" hidden="1">#REF!</definedName>
    <definedName name="BLPH22" localSheetId="15" hidden="1">#REF!</definedName>
    <definedName name="BLPH22" hidden="1">#REF!</definedName>
    <definedName name="BLPH23" localSheetId="14" hidden="1">#REF!</definedName>
    <definedName name="BLPH23" localSheetId="12" hidden="1">#REF!</definedName>
    <definedName name="BLPH23" localSheetId="11" hidden="1">#REF!</definedName>
    <definedName name="BLPH23" localSheetId="17" hidden="1">#REF!</definedName>
    <definedName name="BLPH23" localSheetId="16" hidden="1">#REF!</definedName>
    <definedName name="BLPH23" localSheetId="15" hidden="1">#REF!</definedName>
    <definedName name="BLPH23" hidden="1">#REF!</definedName>
    <definedName name="BLPH24" localSheetId="14" hidden="1">#REF!</definedName>
    <definedName name="BLPH24" localSheetId="12" hidden="1">#REF!</definedName>
    <definedName name="BLPH24" localSheetId="11" hidden="1">#REF!</definedName>
    <definedName name="BLPH24" localSheetId="17" hidden="1">#REF!</definedName>
    <definedName name="BLPH24" localSheetId="16" hidden="1">#REF!</definedName>
    <definedName name="BLPH24" localSheetId="15" hidden="1">#REF!</definedName>
    <definedName name="BLPH24" hidden="1">#REF!</definedName>
    <definedName name="BLPH25" localSheetId="14" hidden="1">#REF!</definedName>
    <definedName name="BLPH25" localSheetId="12" hidden="1">#REF!</definedName>
    <definedName name="BLPH25" localSheetId="11" hidden="1">#REF!</definedName>
    <definedName name="BLPH25" localSheetId="17" hidden="1">#REF!</definedName>
    <definedName name="BLPH25" localSheetId="16" hidden="1">#REF!</definedName>
    <definedName name="BLPH25" localSheetId="15" hidden="1">#REF!</definedName>
    <definedName name="BLPH25" hidden="1">#REF!</definedName>
    <definedName name="BLPH26" localSheetId="14" hidden="1">#REF!</definedName>
    <definedName name="BLPH26" localSheetId="12" hidden="1">#REF!</definedName>
    <definedName name="BLPH26" localSheetId="11" hidden="1">#REF!</definedName>
    <definedName name="BLPH26" localSheetId="17" hidden="1">#REF!</definedName>
    <definedName name="BLPH26" localSheetId="16" hidden="1">#REF!</definedName>
    <definedName name="BLPH26" localSheetId="15" hidden="1">#REF!</definedName>
    <definedName name="BLPH26" hidden="1">#REF!</definedName>
    <definedName name="BLPH27" localSheetId="14" hidden="1">#REF!</definedName>
    <definedName name="BLPH27" localSheetId="12" hidden="1">#REF!</definedName>
    <definedName name="BLPH27" localSheetId="11" hidden="1">#REF!</definedName>
    <definedName name="BLPH27" localSheetId="17" hidden="1">#REF!</definedName>
    <definedName name="BLPH27" localSheetId="16" hidden="1">#REF!</definedName>
    <definedName name="BLPH27" localSheetId="15" hidden="1">#REF!</definedName>
    <definedName name="BLPH27" hidden="1">#REF!</definedName>
    <definedName name="BLPH3" localSheetId="14" hidden="1">#REF!</definedName>
    <definedName name="BLPH3" localSheetId="12" hidden="1">#REF!</definedName>
    <definedName name="BLPH3" localSheetId="11" hidden="1">#REF!</definedName>
    <definedName name="BLPH3" localSheetId="17" hidden="1">#REF!</definedName>
    <definedName name="BLPH3" localSheetId="16" hidden="1">#REF!</definedName>
    <definedName name="BLPH3" localSheetId="15" hidden="1">#REF!</definedName>
    <definedName name="BLPH3" hidden="1">#REF!</definedName>
    <definedName name="BLPH4" localSheetId="14" hidden="1">#REF!</definedName>
    <definedName name="BLPH4" localSheetId="12" hidden="1">#REF!</definedName>
    <definedName name="BLPH4" localSheetId="11" hidden="1">#REF!</definedName>
    <definedName name="BLPH4" localSheetId="17" hidden="1">#REF!</definedName>
    <definedName name="BLPH4" localSheetId="16" hidden="1">#REF!</definedName>
    <definedName name="BLPH4" localSheetId="15" hidden="1">#REF!</definedName>
    <definedName name="BLPH4" hidden="1">#REF!</definedName>
    <definedName name="BLPH5" localSheetId="14" hidden="1">#REF!</definedName>
    <definedName name="BLPH5" localSheetId="12" hidden="1">#REF!</definedName>
    <definedName name="BLPH5" localSheetId="11" hidden="1">#REF!</definedName>
    <definedName name="BLPH5" localSheetId="17" hidden="1">#REF!</definedName>
    <definedName name="BLPH5" localSheetId="16" hidden="1">#REF!</definedName>
    <definedName name="BLPH5" localSheetId="15" hidden="1">#REF!</definedName>
    <definedName name="BLPH5" hidden="1">#REF!</definedName>
    <definedName name="BLPH6" localSheetId="14" hidden="1">#REF!</definedName>
    <definedName name="BLPH6" localSheetId="12" hidden="1">#REF!</definedName>
    <definedName name="BLPH6" localSheetId="11" hidden="1">#REF!</definedName>
    <definedName name="BLPH6" localSheetId="17" hidden="1">#REF!</definedName>
    <definedName name="BLPH6" localSheetId="16" hidden="1">#REF!</definedName>
    <definedName name="BLPH6" localSheetId="15" hidden="1">#REF!</definedName>
    <definedName name="BLPH6" hidden="1">#REF!</definedName>
    <definedName name="BLPH7" localSheetId="14" hidden="1">#REF!</definedName>
    <definedName name="BLPH7" localSheetId="12" hidden="1">#REF!</definedName>
    <definedName name="BLPH7" localSheetId="11" hidden="1">#REF!</definedName>
    <definedName name="BLPH7" localSheetId="17" hidden="1">#REF!</definedName>
    <definedName name="BLPH7" localSheetId="16" hidden="1">#REF!</definedName>
    <definedName name="BLPH7" localSheetId="15" hidden="1">#REF!</definedName>
    <definedName name="BLPH7" hidden="1">#REF!</definedName>
    <definedName name="BLPH8" localSheetId="14" hidden="1">#REF!</definedName>
    <definedName name="BLPH8" localSheetId="12" hidden="1">#REF!</definedName>
    <definedName name="BLPH8" localSheetId="11" hidden="1">#REF!</definedName>
    <definedName name="BLPH8" localSheetId="17" hidden="1">#REF!</definedName>
    <definedName name="BLPH8" localSheetId="16" hidden="1">#REF!</definedName>
    <definedName name="BLPH8" localSheetId="15" hidden="1">#REF!</definedName>
    <definedName name="BLPH8" hidden="1">#REF!</definedName>
    <definedName name="BLPH9" localSheetId="14" hidden="1">#REF!</definedName>
    <definedName name="BLPH9" localSheetId="12" hidden="1">#REF!</definedName>
    <definedName name="BLPH9" localSheetId="11" hidden="1">#REF!</definedName>
    <definedName name="BLPH9" localSheetId="17" hidden="1">#REF!</definedName>
    <definedName name="BLPH9" localSheetId="16" hidden="1">#REF!</definedName>
    <definedName name="BLPH9" localSheetId="15" hidden="1">#REF!</definedName>
    <definedName name="BLPH9"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39302.654224537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PI">PIEŅĒMUMI!$O$1:$O$2</definedName>
    <definedName name="wrn.Adjusted._.Financials." hidden="1">{"Adjusted Balance Sheet",#N/A,FALSE,"HI Lexington";"Adjusted Income Statement",#N/A,FALSE,"HI Lexington"}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hidden="1">{"Asia cost allocation",#N/A,FALSE,"HI Lexington";"EMEA Cost Allocation",#N/A,FALSE,"HI Lexington"}</definedName>
    <definedName name="wrn.customer._.input." hidden="1">{"customer input",#N/A,FALSE,"Customer Input"}</definedName>
    <definedName name="wrn.customer._.value." hidden="1">{"Customer Value",#N/A,FALSE,"Customer Value Analysis"}</definedName>
    <definedName name="wrn.DCIS." hidden="1">{"DCIS",#N/A,FALSE,"IS DCIS ";"DCIS 6_30_96",#N/A,FALSE,"IS DCIS ";"DCIS 6_30_97",#N/A,FALSE,"IS DCIS ";"DCIS LTM",#N/A,FALSE,"IS DCIS "}</definedName>
    <definedName name="wrn.DMPS." hidden="1">{"DMPS 1996",#N/A,FALSE,"IS DMPS";"DMPS 6_30_96",#N/A,FALSE,"IS DMPS";"DMPS 6_30_97",#N/A,FALSE,"IS DMPS";"DMPS LTM",#N/A,FALSE,"IS DMPS"}</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hidden="1">{"FD residual 12_96",#N/A,FALSE,"FD residual-revised";"FD Residual 6_97",#N/A,FALSE,"FD residual-revised";"FD Residual 6_96",#N/A,FALSE,"FD residual-revised";"FD Residual LTM",#N/A,FALSE,"FD residual-revised"}</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hidden="1">{"PI96",#N/A,FALSE,"IS P Inst. ";"PI697",#N/A,FALSE,"IS P Inst. ";"PI696",#N/A,FALSE,"IS P Inst. ";"PILTM",#N/A,FALSE,"IS P Inst. "}</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hidden="1">{"tax page one",#N/A,FALSE,"Tax-amortization";"tax page two",#N/A,FALSE,"Tax-amortization (2)"}</definedName>
    <definedName name="wrn.Telecheck._.Residual." hidden="1">{"Telecheck 96",#N/A,FALSE,"Telecheck";"Telecheck 6_97",#N/A,FALSE,"Telecheck";"Telecheck 6_96",#N/A,FALSE,"Telecheck";"Telecheck LTM",#N/A,FALSE,"Telecheck"}</definedName>
    <definedName name="wrn.Unconsoliated._.Affiliates." hidden="1">{"Unconsolidated Affiliates",#N/A,FALSE,"HI Lexington";"Midland Hotel",#N/A,FALSE,"HI Lexington"}</definedName>
    <definedName name="wrn.WU._.residual." hidden="1">{"WU 6mths 6_30_97",#N/A,FALSE,"IS P Inst. ";"WU LTM 6_97",#N/A,FALSE,"IS P Inst. ";"WU residual 6_30_97",#N/A,FALSE,"IS P Inst. ";"WU residual 96",#N/A,FALSE,"IS P Inst. "}</definedName>
    <definedName name="YN">PIEŅĒMUMI!$N$1:$N$2</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8"/>
  <c r="F15" i="9"/>
  <c r="F15" i="10"/>
  <c r="F15" i="11"/>
  <c r="F15" i="13"/>
  <c r="F15" i="14"/>
  <c r="F15" i="7"/>
  <c r="F15" i="3"/>
  <c r="F15" i="2"/>
  <c r="C2" i="12" l="1"/>
  <c r="H9" s="1"/>
  <c r="C2" i="7"/>
  <c r="C2" i="8"/>
  <c r="C2" i="9"/>
  <c r="C2" i="10"/>
  <c r="C2" i="11"/>
  <c r="C2" i="13"/>
  <c r="C2" i="14"/>
  <c r="C2" i="3"/>
  <c r="C1" i="12"/>
  <c r="C1" i="7"/>
  <c r="C1" i="8"/>
  <c r="C1" i="9"/>
  <c r="C1" i="10"/>
  <c r="C1" i="11"/>
  <c r="C1" i="13"/>
  <c r="C1" i="14"/>
  <c r="C1" i="3"/>
  <c r="C8" i="12" l="1"/>
  <c r="K7" i="21" l="1"/>
  <c r="L7"/>
  <c r="M7"/>
  <c r="N7"/>
  <c r="O7"/>
  <c r="P7"/>
  <c r="Q7"/>
  <c r="R7"/>
  <c r="S7"/>
  <c r="D30" i="7" l="1"/>
  <c r="E30"/>
  <c r="F30"/>
  <c r="G30"/>
  <c r="H30"/>
  <c r="I30"/>
  <c r="J30"/>
  <c r="K30"/>
  <c r="L30"/>
  <c r="M30"/>
  <c r="N30"/>
  <c r="O30"/>
  <c r="P30"/>
  <c r="Q30"/>
  <c r="D30" i="8"/>
  <c r="E30"/>
  <c r="F30"/>
  <c r="G30"/>
  <c r="H30"/>
  <c r="I30"/>
  <c r="J30"/>
  <c r="K30"/>
  <c r="L30"/>
  <c r="M30"/>
  <c r="N30"/>
  <c r="O30"/>
  <c r="P30"/>
  <c r="Q30"/>
  <c r="D30" i="9"/>
  <c r="E30"/>
  <c r="F30"/>
  <c r="G30"/>
  <c r="H30"/>
  <c r="I30"/>
  <c r="J30"/>
  <c r="K30"/>
  <c r="L30"/>
  <c r="M30"/>
  <c r="N30"/>
  <c r="O30"/>
  <c r="P30"/>
  <c r="Q30"/>
  <c r="D30" i="10"/>
  <c r="E30"/>
  <c r="F30"/>
  <c r="G30"/>
  <c r="H30"/>
  <c r="I30"/>
  <c r="J30"/>
  <c r="K30"/>
  <c r="L30"/>
  <c r="M30"/>
  <c r="N30"/>
  <c r="O30"/>
  <c r="P30"/>
  <c r="Q30"/>
  <c r="E30" i="11"/>
  <c r="F30"/>
  <c r="G30"/>
  <c r="H30"/>
  <c r="I30"/>
  <c r="J30"/>
  <c r="K30"/>
  <c r="L30"/>
  <c r="M30"/>
  <c r="N30"/>
  <c r="O30"/>
  <c r="P30"/>
  <c r="Q30"/>
  <c r="D30" i="13"/>
  <c r="E30"/>
  <c r="F30"/>
  <c r="G30"/>
  <c r="H30"/>
  <c r="I30"/>
  <c r="J30"/>
  <c r="K30"/>
  <c r="L30"/>
  <c r="M30"/>
  <c r="N30"/>
  <c r="O30"/>
  <c r="P30"/>
  <c r="Q30"/>
  <c r="D30" i="14"/>
  <c r="E30"/>
  <c r="F30"/>
  <c r="G30"/>
  <c r="H30"/>
  <c r="I30"/>
  <c r="J30"/>
  <c r="K30"/>
  <c r="L30"/>
  <c r="M30"/>
  <c r="N30"/>
  <c r="O30"/>
  <c r="P30"/>
  <c r="Q30"/>
  <c r="D30" i="3"/>
  <c r="E30"/>
  <c r="F30"/>
  <c r="G30"/>
  <c r="H30"/>
  <c r="I30"/>
  <c r="I23" i="12" s="1"/>
  <c r="J30" i="3"/>
  <c r="K30"/>
  <c r="L30"/>
  <c r="M30"/>
  <c r="N30"/>
  <c r="O30"/>
  <c r="P30"/>
  <c r="Q30"/>
  <c r="C30" i="10"/>
  <c r="C30" i="13"/>
  <c r="C30" i="14"/>
  <c r="E30" i="2"/>
  <c r="F30"/>
  <c r="G30"/>
  <c r="H30"/>
  <c r="I30"/>
  <c r="J30"/>
  <c r="K30"/>
  <c r="L30"/>
  <c r="M30"/>
  <c r="N30"/>
  <c r="O30"/>
  <c r="P30"/>
  <c r="Q30"/>
  <c r="Q28" i="7"/>
  <c r="P28"/>
  <c r="O28"/>
  <c r="N28"/>
  <c r="M28"/>
  <c r="L28"/>
  <c r="K28"/>
  <c r="J28"/>
  <c r="I28"/>
  <c r="H28"/>
  <c r="G28"/>
  <c r="F28"/>
  <c r="E28"/>
  <c r="D28"/>
  <c r="C28"/>
  <c r="Q28" i="8"/>
  <c r="P28"/>
  <c r="O28"/>
  <c r="N28"/>
  <c r="M28"/>
  <c r="L28"/>
  <c r="K28"/>
  <c r="J28"/>
  <c r="I28"/>
  <c r="H28"/>
  <c r="G28"/>
  <c r="F28"/>
  <c r="E28"/>
  <c r="D28"/>
  <c r="C28"/>
  <c r="Q28" i="9"/>
  <c r="P28"/>
  <c r="O28"/>
  <c r="N28"/>
  <c r="M28"/>
  <c r="L28"/>
  <c r="K28"/>
  <c r="J28"/>
  <c r="I28"/>
  <c r="H28"/>
  <c r="G28"/>
  <c r="F28"/>
  <c r="E28"/>
  <c r="D28"/>
  <c r="C28"/>
  <c r="Q28" i="10"/>
  <c r="P28"/>
  <c r="O28"/>
  <c r="N28"/>
  <c r="M28"/>
  <c r="L28"/>
  <c r="K28"/>
  <c r="J28"/>
  <c r="I28"/>
  <c r="H28"/>
  <c r="G28"/>
  <c r="F28"/>
  <c r="E28"/>
  <c r="D28"/>
  <c r="C28"/>
  <c r="Q28" i="11"/>
  <c r="P28"/>
  <c r="O28"/>
  <c r="N28"/>
  <c r="M28"/>
  <c r="L28"/>
  <c r="K28"/>
  <c r="J28"/>
  <c r="I28"/>
  <c r="H28"/>
  <c r="G28"/>
  <c r="F28"/>
  <c r="E28"/>
  <c r="D28"/>
  <c r="C28"/>
  <c r="Q28" i="13"/>
  <c r="P28"/>
  <c r="O28"/>
  <c r="N28"/>
  <c r="M28"/>
  <c r="L28"/>
  <c r="K28"/>
  <c r="J28"/>
  <c r="I28"/>
  <c r="H28"/>
  <c r="G28"/>
  <c r="F28"/>
  <c r="E28"/>
  <c r="D28"/>
  <c r="C28"/>
  <c r="Q28" i="14"/>
  <c r="P28"/>
  <c r="O28"/>
  <c r="N28"/>
  <c r="M28"/>
  <c r="L28"/>
  <c r="K28"/>
  <c r="J28"/>
  <c r="I28"/>
  <c r="H28"/>
  <c r="G28"/>
  <c r="F28"/>
  <c r="E28"/>
  <c r="D28"/>
  <c r="C28"/>
  <c r="Q28" i="3"/>
  <c r="P28"/>
  <c r="O28"/>
  <c r="N28"/>
  <c r="M28"/>
  <c r="L28"/>
  <c r="K28"/>
  <c r="J28"/>
  <c r="I28"/>
  <c r="H28"/>
  <c r="G28"/>
  <c r="F28"/>
  <c r="E28"/>
  <c r="D28"/>
  <c r="C28"/>
  <c r="C42" i="2" l="1"/>
  <c r="D42"/>
  <c r="I49" l="1"/>
  <c r="T24" i="25" l="1"/>
  <c r="T17"/>
  <c r="T21"/>
  <c r="T22"/>
  <c r="T23"/>
  <c r="T15"/>
  <c r="T16"/>
  <c r="C19"/>
  <c r="C14"/>
  <c r="C11"/>
  <c r="C12"/>
  <c r="C13"/>
  <c r="C10"/>
  <c r="C9"/>
  <c r="C8"/>
  <c r="D43" i="12" l="1"/>
  <c r="E43"/>
  <c r="F43"/>
  <c r="G43"/>
  <c r="H43"/>
  <c r="C43"/>
  <c r="I49" i="3"/>
  <c r="I49" i="7"/>
  <c r="I49" i="8"/>
  <c r="I49" i="9"/>
  <c r="I49" i="10"/>
  <c r="I49" i="11"/>
  <c r="I49" i="13"/>
  <c r="I49" i="14"/>
  <c r="C44" i="16"/>
  <c r="C43"/>
  <c r="B44"/>
  <c r="B43"/>
  <c r="A38" i="24"/>
  <c r="A37"/>
  <c r="I43" i="12" l="1"/>
  <c r="C43" i="24"/>
  <c r="C33" i="16"/>
  <c r="C34"/>
  <c r="C35"/>
  <c r="C36"/>
  <c r="C37"/>
  <c r="C38"/>
  <c r="C39"/>
  <c r="C32"/>
  <c r="B33"/>
  <c r="B34"/>
  <c r="B35"/>
  <c r="B36"/>
  <c r="B37"/>
  <c r="B38"/>
  <c r="B39"/>
  <c r="B32"/>
  <c r="A30" i="24"/>
  <c r="A31"/>
  <c r="A32"/>
  <c r="A33"/>
  <c r="A29"/>
  <c r="D4" l="1"/>
  <c r="C22" i="17"/>
  <c r="C23"/>
  <c r="C24"/>
  <c r="B24"/>
  <c r="B23"/>
  <c r="B22"/>
  <c r="C28" i="2" l="1"/>
  <c r="C22" i="12" s="1"/>
  <c r="C31" l="1"/>
  <c r="E9" i="25" s="1"/>
  <c r="I37" i="2" l="1"/>
  <c r="L8" i="23"/>
  <c r="M8"/>
  <c r="N8"/>
  <c r="O8"/>
  <c r="P8"/>
  <c r="Q8"/>
  <c r="R8"/>
  <c r="S8"/>
  <c r="T8"/>
  <c r="L9"/>
  <c r="M9"/>
  <c r="N9"/>
  <c r="O9"/>
  <c r="P9"/>
  <c r="Q9"/>
  <c r="R9"/>
  <c r="S9"/>
  <c r="T9"/>
  <c r="L10"/>
  <c r="M10"/>
  <c r="N10"/>
  <c r="O10"/>
  <c r="P10"/>
  <c r="Q10"/>
  <c r="R10"/>
  <c r="S10"/>
  <c r="T10"/>
  <c r="L11"/>
  <c r="M11"/>
  <c r="N11"/>
  <c r="O11"/>
  <c r="P11"/>
  <c r="Q11"/>
  <c r="R11"/>
  <c r="S11"/>
  <c r="T11"/>
  <c r="G16"/>
  <c r="H16"/>
  <c r="I16"/>
  <c r="J16"/>
  <c r="K16"/>
  <c r="L16"/>
  <c r="M16"/>
  <c r="N16"/>
  <c r="O16"/>
  <c r="P16"/>
  <c r="Q16"/>
  <c r="R16"/>
  <c r="S16"/>
  <c r="T16"/>
  <c r="F16"/>
  <c r="F24"/>
  <c r="G23"/>
  <c r="G24" s="1"/>
  <c r="C11"/>
  <c r="C10"/>
  <c r="C9"/>
  <c r="C8"/>
  <c r="F19" i="22"/>
  <c r="G18"/>
  <c r="G19" s="1"/>
  <c r="S7" i="23" l="1"/>
  <c r="O7"/>
  <c r="T7"/>
  <c r="P7"/>
  <c r="L7"/>
  <c r="R7"/>
  <c r="N7"/>
  <c r="Q7"/>
  <c r="M7"/>
  <c r="U16"/>
  <c r="H23"/>
  <c r="H18" i="22"/>
  <c r="H24" i="23" l="1"/>
  <c r="I23"/>
  <c r="H19" i="22"/>
  <c r="I18"/>
  <c r="I24" i="23" l="1"/>
  <c r="J23"/>
  <c r="I19" i="22"/>
  <c r="J18"/>
  <c r="J24" i="23" l="1"/>
  <c r="K23"/>
  <c r="J19" i="22"/>
  <c r="K18"/>
  <c r="K24" i="23" l="1"/>
  <c r="L23"/>
  <c r="K19" i="22"/>
  <c r="L18"/>
  <c r="L24" i="23" l="1"/>
  <c r="M23"/>
  <c r="L19" i="22"/>
  <c r="M18"/>
  <c r="L25" i="23" l="1"/>
  <c r="M24"/>
  <c r="N23"/>
  <c r="M19" i="22"/>
  <c r="N18"/>
  <c r="M25" i="23" l="1"/>
  <c r="N24"/>
  <c r="O23"/>
  <c r="N19" i="22"/>
  <c r="O18"/>
  <c r="N25" i="23" l="1"/>
  <c r="O24"/>
  <c r="P23"/>
  <c r="O19" i="22"/>
  <c r="P18"/>
  <c r="O25" i="23" l="1"/>
  <c r="P24"/>
  <c r="Q23"/>
  <c r="P19" i="22"/>
  <c r="Q18"/>
  <c r="P25" i="23" l="1"/>
  <c r="Q24"/>
  <c r="R23"/>
  <c r="Q19" i="22"/>
  <c r="R18"/>
  <c r="R24" i="23" l="1"/>
  <c r="S23"/>
  <c r="Q25"/>
  <c r="R19" i="22"/>
  <c r="S18"/>
  <c r="S24" i="23" l="1"/>
  <c r="T23"/>
  <c r="T24" s="1"/>
  <c r="R25"/>
  <c r="S19" i="22"/>
  <c r="T18"/>
  <c r="T19" s="1"/>
  <c r="T25" i="23" l="1"/>
  <c r="S25"/>
  <c r="T16" i="21" l="1"/>
  <c r="C11"/>
  <c r="C10"/>
  <c r="C9"/>
  <c r="C8"/>
  <c r="E24"/>
  <c r="F23"/>
  <c r="F24" s="1"/>
  <c r="S15"/>
  <c r="T15" i="23" s="1"/>
  <c r="R15" i="21"/>
  <c r="S15" i="23" s="1"/>
  <c r="Q15" i="21"/>
  <c r="R15" i="23" s="1"/>
  <c r="P15" i="21"/>
  <c r="Q15" i="23" s="1"/>
  <c r="O15" i="21"/>
  <c r="P15" i="23" s="1"/>
  <c r="N15" i="21"/>
  <c r="O15" i="23" s="1"/>
  <c r="M15" i="21"/>
  <c r="N15" i="23" s="1"/>
  <c r="L15" i="21"/>
  <c r="M15" i="23" s="1"/>
  <c r="K15" i="21"/>
  <c r="L15" i="23" s="1"/>
  <c r="J15" i="21"/>
  <c r="K15" i="23" s="1"/>
  <c r="I15" i="21"/>
  <c r="J15" i="23" s="1"/>
  <c r="H15" i="21"/>
  <c r="I15" i="23" s="1"/>
  <c r="G15" i="21"/>
  <c r="H15" i="23" s="1"/>
  <c r="F15" i="21"/>
  <c r="G15" i="23" s="1"/>
  <c r="E15" i="21"/>
  <c r="F15" i="23" s="1"/>
  <c r="U15" l="1"/>
  <c r="T15" i="21"/>
  <c r="G23"/>
  <c r="G24" l="1"/>
  <c r="H23"/>
  <c r="H24" l="1"/>
  <c r="I23"/>
  <c r="I24" l="1"/>
  <c r="J23"/>
  <c r="J24" l="1"/>
  <c r="K23"/>
  <c r="K24" l="1"/>
  <c r="L23"/>
  <c r="K25" l="1"/>
  <c r="L24"/>
  <c r="M23"/>
  <c r="L25" l="1"/>
  <c r="M24"/>
  <c r="N23"/>
  <c r="M25" l="1"/>
  <c r="N24"/>
  <c r="O23"/>
  <c r="N25" l="1"/>
  <c r="O24"/>
  <c r="P23"/>
  <c r="O25" l="1"/>
  <c r="P24"/>
  <c r="Q23"/>
  <c r="Q24" l="1"/>
  <c r="R23"/>
  <c r="P25"/>
  <c r="R24" l="1"/>
  <c r="S23"/>
  <c r="S24" s="1"/>
  <c r="Q25"/>
  <c r="S25" l="1"/>
  <c r="R25"/>
  <c r="F11" i="17" l="1"/>
  <c r="G11"/>
  <c r="H11"/>
  <c r="I11"/>
  <c r="J11"/>
  <c r="K11"/>
  <c r="L11"/>
  <c r="M11"/>
  <c r="N11"/>
  <c r="O11"/>
  <c r="P11"/>
  <c r="Q11"/>
  <c r="R11"/>
  <c r="S11"/>
  <c r="E11"/>
  <c r="G13" i="20"/>
  <c r="H13"/>
  <c r="I13"/>
  <c r="J13"/>
  <c r="K13"/>
  <c r="L13"/>
  <c r="M13"/>
  <c r="N13"/>
  <c r="O13"/>
  <c r="P13"/>
  <c r="Q13"/>
  <c r="R13"/>
  <c r="S13"/>
  <c r="T13"/>
  <c r="G14"/>
  <c r="H14"/>
  <c r="I14"/>
  <c r="J14"/>
  <c r="K14"/>
  <c r="L14"/>
  <c r="M14"/>
  <c r="N14"/>
  <c r="O14"/>
  <c r="P14"/>
  <c r="Q14"/>
  <c r="R14"/>
  <c r="S14"/>
  <c r="T14"/>
  <c r="G15"/>
  <c r="H15"/>
  <c r="I15"/>
  <c r="J15"/>
  <c r="K15"/>
  <c r="L15"/>
  <c r="M15"/>
  <c r="N15"/>
  <c r="O15"/>
  <c r="P15"/>
  <c r="Q15"/>
  <c r="R15"/>
  <c r="S15"/>
  <c r="T15"/>
  <c r="G18"/>
  <c r="H18"/>
  <c r="I18"/>
  <c r="J18"/>
  <c r="K18"/>
  <c r="L18"/>
  <c r="M18"/>
  <c r="N18"/>
  <c r="O18"/>
  <c r="P18"/>
  <c r="Q18"/>
  <c r="R18"/>
  <c r="S18"/>
  <c r="T18"/>
  <c r="F18"/>
  <c r="F15"/>
  <c r="F14"/>
  <c r="F13"/>
  <c r="F30"/>
  <c r="G29"/>
  <c r="G30" s="1"/>
  <c r="F11" i="22" l="1"/>
  <c r="S11"/>
  <c r="Q11"/>
  <c r="O11"/>
  <c r="M11"/>
  <c r="K11"/>
  <c r="I11"/>
  <c r="G11"/>
  <c r="R11"/>
  <c r="P11"/>
  <c r="N11"/>
  <c r="L11"/>
  <c r="J11"/>
  <c r="H11"/>
  <c r="T11"/>
  <c r="U18" i="20"/>
  <c r="H29"/>
  <c r="I29" s="1"/>
  <c r="U14"/>
  <c r="U13"/>
  <c r="U15"/>
  <c r="H30"/>
  <c r="U11" i="22" l="1"/>
  <c r="I30" i="20"/>
  <c r="J29"/>
  <c r="J30" l="1"/>
  <c r="K29"/>
  <c r="K30" l="1"/>
  <c r="L29"/>
  <c r="L30" l="1"/>
  <c r="M29"/>
  <c r="M30" l="1"/>
  <c r="N29"/>
  <c r="N30" l="1"/>
  <c r="O29"/>
  <c r="O30" l="1"/>
  <c r="P29"/>
  <c r="P30" l="1"/>
  <c r="Q29"/>
  <c r="Q30" l="1"/>
  <c r="R29"/>
  <c r="R30" l="1"/>
  <c r="S29"/>
  <c r="S30" l="1"/>
  <c r="T29"/>
  <c r="T30" s="1"/>
  <c r="K7" i="17" l="1"/>
  <c r="L7" i="22" s="1"/>
  <c r="L20" s="1"/>
  <c r="L7" i="17"/>
  <c r="M7" i="22" s="1"/>
  <c r="M20" s="1"/>
  <c r="M7" i="17"/>
  <c r="N7" i="22" s="1"/>
  <c r="N20" s="1"/>
  <c r="N7" i="17"/>
  <c r="O7" i="22" s="1"/>
  <c r="O20" s="1"/>
  <c r="O7" i="17"/>
  <c r="P7" i="22" s="1"/>
  <c r="P20" s="1"/>
  <c r="P7" i="17"/>
  <c r="Q7" i="22" s="1"/>
  <c r="Q20" s="1"/>
  <c r="Q7" i="17"/>
  <c r="R7" i="22" s="1"/>
  <c r="R20" s="1"/>
  <c r="R7" i="17"/>
  <c r="S7" i="22" s="1"/>
  <c r="S20" s="1"/>
  <c r="S7" i="17"/>
  <c r="T7" i="22" s="1"/>
  <c r="T20" s="1"/>
  <c r="C14" i="12"/>
  <c r="C13"/>
  <c r="D28" i="2"/>
  <c r="E28"/>
  <c r="F28"/>
  <c r="G28"/>
  <c r="H28"/>
  <c r="H22" i="12" s="1"/>
  <c r="I28" i="2"/>
  <c r="J28"/>
  <c r="K28"/>
  <c r="L28"/>
  <c r="L22" i="12" s="1"/>
  <c r="M28" i="2"/>
  <c r="N28"/>
  <c r="O28"/>
  <c r="P28"/>
  <c r="P22" i="12" s="1"/>
  <c r="Q28" i="2"/>
  <c r="D22" i="12" l="1"/>
  <c r="Q22"/>
  <c r="O22"/>
  <c r="M22"/>
  <c r="K22"/>
  <c r="I22"/>
  <c r="G22"/>
  <c r="E22"/>
  <c r="N22"/>
  <c r="J22"/>
  <c r="F22"/>
  <c r="T18" i="16"/>
  <c r="T11" i="17"/>
  <c r="D8" i="24" s="1"/>
  <c r="E19" i="17" l="1"/>
  <c r="E24" s="1"/>
  <c r="F18"/>
  <c r="L22" i="20"/>
  <c r="M22"/>
  <c r="N22"/>
  <c r="O22"/>
  <c r="P22"/>
  <c r="Q22"/>
  <c r="R22"/>
  <c r="S22"/>
  <c r="T22"/>
  <c r="H40" i="12"/>
  <c r="G40"/>
  <c r="F40"/>
  <c r="E40"/>
  <c r="D40"/>
  <c r="C40"/>
  <c r="H39"/>
  <c r="G39"/>
  <c r="F39"/>
  <c r="E39"/>
  <c r="D39"/>
  <c r="C39"/>
  <c r="H37"/>
  <c r="J14" i="25" s="1"/>
  <c r="G37" i="12"/>
  <c r="I14" i="25" s="1"/>
  <c r="F37" i="12"/>
  <c r="H14" i="25" s="1"/>
  <c r="E37" i="12"/>
  <c r="G14" i="25" s="1"/>
  <c r="D37" i="12"/>
  <c r="F14" i="25" s="1"/>
  <c r="C37" i="12"/>
  <c r="E14" i="25" s="1"/>
  <c r="C32" i="12"/>
  <c r="D32"/>
  <c r="E32"/>
  <c r="F32"/>
  <c r="G32"/>
  <c r="H32"/>
  <c r="C33"/>
  <c r="D33"/>
  <c r="E33"/>
  <c r="F33"/>
  <c r="G33"/>
  <c r="H33"/>
  <c r="C34"/>
  <c r="D34"/>
  <c r="E34"/>
  <c r="F34"/>
  <c r="G34"/>
  <c r="H34"/>
  <c r="C35"/>
  <c r="D35"/>
  <c r="E35"/>
  <c r="F35"/>
  <c r="G35"/>
  <c r="H35"/>
  <c r="D31"/>
  <c r="F9" i="25" s="1"/>
  <c r="E31" i="12"/>
  <c r="G9" i="25" s="1"/>
  <c r="F31" i="12"/>
  <c r="H9" i="25" s="1"/>
  <c r="G31" i="12"/>
  <c r="I9" i="25" s="1"/>
  <c r="H31" i="12"/>
  <c r="H47" i="8"/>
  <c r="G47"/>
  <c r="F47"/>
  <c r="E47"/>
  <c r="D47"/>
  <c r="C47"/>
  <c r="I46"/>
  <c r="I45"/>
  <c r="I43"/>
  <c r="H42"/>
  <c r="H44" s="1"/>
  <c r="G42"/>
  <c r="G44" s="1"/>
  <c r="F42"/>
  <c r="F44" s="1"/>
  <c r="E42"/>
  <c r="E44" s="1"/>
  <c r="D42"/>
  <c r="D44" s="1"/>
  <c r="C42"/>
  <c r="C44" s="1"/>
  <c r="I41"/>
  <c r="I40"/>
  <c r="I39"/>
  <c r="I38"/>
  <c r="I37"/>
  <c r="H47" i="9"/>
  <c r="G47"/>
  <c r="F47"/>
  <c r="E47"/>
  <c r="D47"/>
  <c r="C47"/>
  <c r="I46"/>
  <c r="I45"/>
  <c r="I43"/>
  <c r="H42"/>
  <c r="H44" s="1"/>
  <c r="G42"/>
  <c r="G44" s="1"/>
  <c r="F42"/>
  <c r="F44" s="1"/>
  <c r="E42"/>
  <c r="E44" s="1"/>
  <c r="D42"/>
  <c r="D44" s="1"/>
  <c r="C44"/>
  <c r="I41"/>
  <c r="I40"/>
  <c r="I39"/>
  <c r="I38"/>
  <c r="I37"/>
  <c r="H47" i="10"/>
  <c r="G47"/>
  <c r="F47"/>
  <c r="E47"/>
  <c r="D47"/>
  <c r="C47"/>
  <c r="I46"/>
  <c r="I45"/>
  <c r="I43"/>
  <c r="H42"/>
  <c r="H44" s="1"/>
  <c r="G42"/>
  <c r="G44" s="1"/>
  <c r="F42"/>
  <c r="F44" s="1"/>
  <c r="E42"/>
  <c r="E44" s="1"/>
  <c r="D42"/>
  <c r="D44" s="1"/>
  <c r="C42"/>
  <c r="C44" s="1"/>
  <c r="I41"/>
  <c r="I40"/>
  <c r="I39"/>
  <c r="I38"/>
  <c r="I37"/>
  <c r="H47" i="11"/>
  <c r="G47"/>
  <c r="F47"/>
  <c r="E47"/>
  <c r="D47"/>
  <c r="C47"/>
  <c r="I46"/>
  <c r="I45"/>
  <c r="I43"/>
  <c r="H42"/>
  <c r="H44" s="1"/>
  <c r="G42"/>
  <c r="G44" s="1"/>
  <c r="F42"/>
  <c r="F44" s="1"/>
  <c r="E42"/>
  <c r="E44" s="1"/>
  <c r="D42"/>
  <c r="D44" s="1"/>
  <c r="C42"/>
  <c r="C44" s="1"/>
  <c r="I41"/>
  <c r="I40"/>
  <c r="I39"/>
  <c r="I38"/>
  <c r="I37"/>
  <c r="H47" i="13"/>
  <c r="G47"/>
  <c r="F47"/>
  <c r="E47"/>
  <c r="D47"/>
  <c r="C47"/>
  <c r="I46"/>
  <c r="I45"/>
  <c r="I43"/>
  <c r="H42"/>
  <c r="H44" s="1"/>
  <c r="G42"/>
  <c r="G44" s="1"/>
  <c r="F42"/>
  <c r="F44" s="1"/>
  <c r="E44"/>
  <c r="D42"/>
  <c r="D44" s="1"/>
  <c r="C42"/>
  <c r="C44" s="1"/>
  <c r="I41"/>
  <c r="I40"/>
  <c r="I39"/>
  <c r="I38"/>
  <c r="I37"/>
  <c r="H47" i="14"/>
  <c r="G47"/>
  <c r="F47"/>
  <c r="E47"/>
  <c r="D47"/>
  <c r="C47"/>
  <c r="I46"/>
  <c r="I45"/>
  <c r="I43"/>
  <c r="H42"/>
  <c r="H44" s="1"/>
  <c r="G42"/>
  <c r="G44" s="1"/>
  <c r="F42"/>
  <c r="F44" s="1"/>
  <c r="E42"/>
  <c r="E44" s="1"/>
  <c r="D42"/>
  <c r="D44" s="1"/>
  <c r="C42"/>
  <c r="C44" s="1"/>
  <c r="I41"/>
  <c r="I40"/>
  <c r="I39"/>
  <c r="I38"/>
  <c r="I37"/>
  <c r="H47" i="7"/>
  <c r="G47"/>
  <c r="F47"/>
  <c r="E47"/>
  <c r="D47"/>
  <c r="C47"/>
  <c r="I46"/>
  <c r="I45"/>
  <c r="I43"/>
  <c r="H42"/>
  <c r="H44" s="1"/>
  <c r="G42"/>
  <c r="G44" s="1"/>
  <c r="F42"/>
  <c r="F44" s="1"/>
  <c r="E42"/>
  <c r="E44" s="1"/>
  <c r="D42"/>
  <c r="D44" s="1"/>
  <c r="C42"/>
  <c r="C44" s="1"/>
  <c r="I41"/>
  <c r="I40"/>
  <c r="I39"/>
  <c r="I38"/>
  <c r="I37"/>
  <c r="C27" i="2"/>
  <c r="E3" i="25" s="1"/>
  <c r="H47" i="3"/>
  <c r="G47"/>
  <c r="F47"/>
  <c r="E47"/>
  <c r="D47"/>
  <c r="C47"/>
  <c r="I46"/>
  <c r="I45"/>
  <c r="I43"/>
  <c r="H42"/>
  <c r="H44" s="1"/>
  <c r="G42"/>
  <c r="G44" s="1"/>
  <c r="F42"/>
  <c r="F44" s="1"/>
  <c r="E42"/>
  <c r="E44" s="1"/>
  <c r="D42"/>
  <c r="D44" s="1"/>
  <c r="C42"/>
  <c r="C44" s="1"/>
  <c r="I41"/>
  <c r="I40"/>
  <c r="I39"/>
  <c r="I38"/>
  <c r="I37"/>
  <c r="J23" i="12"/>
  <c r="K23"/>
  <c r="L23"/>
  <c r="M23"/>
  <c r="N23"/>
  <c r="O23"/>
  <c r="P23"/>
  <c r="Q23"/>
  <c r="H47" i="2"/>
  <c r="G47"/>
  <c r="F47"/>
  <c r="E47"/>
  <c r="D47"/>
  <c r="C47"/>
  <c r="I46"/>
  <c r="I45"/>
  <c r="I43"/>
  <c r="H42"/>
  <c r="H44" s="1"/>
  <c r="G42"/>
  <c r="G44" s="1"/>
  <c r="F42"/>
  <c r="F44" s="1"/>
  <c r="E42"/>
  <c r="E44" s="1"/>
  <c r="C44"/>
  <c r="I41"/>
  <c r="I40"/>
  <c r="I39"/>
  <c r="I38"/>
  <c r="E48" i="8" l="1"/>
  <c r="G48"/>
  <c r="E48" i="10"/>
  <c r="G48"/>
  <c r="H41" i="12"/>
  <c r="F41"/>
  <c r="D41"/>
  <c r="G41"/>
  <c r="E41"/>
  <c r="C41"/>
  <c r="T14" i="25"/>
  <c r="J13"/>
  <c r="J11" i="21"/>
  <c r="K11" i="23" s="1"/>
  <c r="H13" i="25"/>
  <c r="H11" i="21"/>
  <c r="I11" i="23" s="1"/>
  <c r="F13" i="25"/>
  <c r="F11" i="21"/>
  <c r="G11" i="23" s="1"/>
  <c r="J12" i="25"/>
  <c r="J10" i="21"/>
  <c r="K10" i="23" s="1"/>
  <c r="H12" i="25"/>
  <c r="H10" i="21"/>
  <c r="I10" i="23" s="1"/>
  <c r="F12" i="25"/>
  <c r="F10" i="21"/>
  <c r="G10" i="23" s="1"/>
  <c r="J11" i="25"/>
  <c r="J9" i="21"/>
  <c r="K9" i="23" s="1"/>
  <c r="H11" i="25"/>
  <c r="H9" i="21"/>
  <c r="I9" i="23" s="1"/>
  <c r="F11" i="25"/>
  <c r="F9" i="21"/>
  <c r="G9" i="23" s="1"/>
  <c r="J10" i="25"/>
  <c r="J8" i="21"/>
  <c r="H10" i="25"/>
  <c r="H8" i="21"/>
  <c r="F10" i="25"/>
  <c r="F8" i="21"/>
  <c r="I31" i="12"/>
  <c r="J9" i="25"/>
  <c r="T9" s="1"/>
  <c r="I13"/>
  <c r="I11" i="21"/>
  <c r="J11" i="23" s="1"/>
  <c r="G13" i="25"/>
  <c r="G11" i="21"/>
  <c r="H11" i="23" s="1"/>
  <c r="E13" i="25"/>
  <c r="E11" i="21"/>
  <c r="I12" i="25"/>
  <c r="I10" i="21"/>
  <c r="J10" i="23" s="1"/>
  <c r="G12" i="25"/>
  <c r="G10" i="21"/>
  <c r="H10" i="23" s="1"/>
  <c r="E12" i="25"/>
  <c r="E10" i="21"/>
  <c r="F10" i="23" s="1"/>
  <c r="I11" i="25"/>
  <c r="I9" i="21"/>
  <c r="J9" i="23" s="1"/>
  <c r="G11" i="25"/>
  <c r="G9" i="21"/>
  <c r="H9" i="23" s="1"/>
  <c r="E11" i="25"/>
  <c r="E9" i="21"/>
  <c r="F9" i="23" s="1"/>
  <c r="I10" i="25"/>
  <c r="I8" i="21"/>
  <c r="G10" i="25"/>
  <c r="G8" i="21"/>
  <c r="E10" i="25"/>
  <c r="E8" i="21"/>
  <c r="C27" i="9"/>
  <c r="C35" s="1"/>
  <c r="F3" i="23"/>
  <c r="F3" i="22"/>
  <c r="E3" i="21"/>
  <c r="F3" i="20"/>
  <c r="D44" i="2"/>
  <c r="D48" s="1"/>
  <c r="I42"/>
  <c r="T10" i="21"/>
  <c r="E36" i="12"/>
  <c r="E38" s="1"/>
  <c r="E48" i="11"/>
  <c r="G48"/>
  <c r="E48" i="9"/>
  <c r="G48"/>
  <c r="I32" i="12"/>
  <c r="E3" i="17"/>
  <c r="H48" i="2"/>
  <c r="I47"/>
  <c r="D48" i="3"/>
  <c r="F48"/>
  <c r="H48"/>
  <c r="I47"/>
  <c r="D48" i="7"/>
  <c r="F48"/>
  <c r="H48"/>
  <c r="I47"/>
  <c r="D48" i="14"/>
  <c r="F48"/>
  <c r="H48"/>
  <c r="I47"/>
  <c r="D48" i="13"/>
  <c r="F48"/>
  <c r="H48"/>
  <c r="I47"/>
  <c r="I37" i="12"/>
  <c r="I39"/>
  <c r="I40"/>
  <c r="I34"/>
  <c r="E48" i="3"/>
  <c r="G48"/>
  <c r="E48" i="7"/>
  <c r="G48"/>
  <c r="E48" i="14"/>
  <c r="G48"/>
  <c r="E48" i="13"/>
  <c r="G48"/>
  <c r="D48" i="11"/>
  <c r="F48"/>
  <c r="H48"/>
  <c r="I47"/>
  <c r="D48" i="10"/>
  <c r="F48"/>
  <c r="H48"/>
  <c r="I47"/>
  <c r="D48" i="9"/>
  <c r="F48"/>
  <c r="H48"/>
  <c r="I47"/>
  <c r="D48" i="8"/>
  <c r="F48"/>
  <c r="H48"/>
  <c r="I47"/>
  <c r="H36" i="12"/>
  <c r="H38" s="1"/>
  <c r="F36"/>
  <c r="F38" s="1"/>
  <c r="D36"/>
  <c r="D38" s="1"/>
  <c r="I35"/>
  <c r="I33"/>
  <c r="G36"/>
  <c r="G38" s="1"/>
  <c r="F19" i="17"/>
  <c r="F24" s="1"/>
  <c r="G18"/>
  <c r="C36" i="12"/>
  <c r="C38" s="1"/>
  <c r="C27" i="11"/>
  <c r="C35" s="1"/>
  <c r="C27" i="10"/>
  <c r="C35" s="1"/>
  <c r="C27" i="8"/>
  <c r="C35" s="1"/>
  <c r="C35" i="2"/>
  <c r="C29" i="12" s="1"/>
  <c r="C27" i="7"/>
  <c r="C35" s="1"/>
  <c r="C27" i="14"/>
  <c r="C27" i="13"/>
  <c r="C35" s="1"/>
  <c r="I44"/>
  <c r="J44" s="1"/>
  <c r="C48"/>
  <c r="I44" i="11"/>
  <c r="J40" s="1"/>
  <c r="C48"/>
  <c r="I44" i="7"/>
  <c r="J44" s="1"/>
  <c r="C48"/>
  <c r="C48" i="14"/>
  <c r="I44"/>
  <c r="I42"/>
  <c r="I42" i="11"/>
  <c r="I44" i="9"/>
  <c r="J44" s="1"/>
  <c r="C48"/>
  <c r="I42" i="7"/>
  <c r="I42" i="13"/>
  <c r="C48" i="10"/>
  <c r="I44"/>
  <c r="J43" s="1"/>
  <c r="C48" i="8"/>
  <c r="I44"/>
  <c r="J44" s="1"/>
  <c r="I42" i="10"/>
  <c r="I42" i="8"/>
  <c r="I42" i="9"/>
  <c r="F48" i="2"/>
  <c r="C27" i="3"/>
  <c r="C35" s="1"/>
  <c r="C48"/>
  <c r="I44"/>
  <c r="J44" s="1"/>
  <c r="I42"/>
  <c r="C48" i="2"/>
  <c r="E48"/>
  <c r="G48"/>
  <c r="C15" i="12"/>
  <c r="C22" i="1"/>
  <c r="D22" s="1"/>
  <c r="E22" s="1"/>
  <c r="F22" s="1"/>
  <c r="G22" s="1"/>
  <c r="H22" s="1"/>
  <c r="I22" s="1"/>
  <c r="J22" s="1"/>
  <c r="K22" s="1"/>
  <c r="L22" s="1"/>
  <c r="M22" s="1"/>
  <c r="N22" s="1"/>
  <c r="O22" s="1"/>
  <c r="P22" s="1"/>
  <c r="Q22" s="1"/>
  <c r="R22" s="1"/>
  <c r="S22" s="1"/>
  <c r="T22" s="1"/>
  <c r="U22" s="1"/>
  <c r="V22" s="1"/>
  <c r="W22" s="1"/>
  <c r="X22" s="1"/>
  <c r="Y22" s="1"/>
  <c r="I44" i="2" l="1"/>
  <c r="J42" s="1"/>
  <c r="I22" i="16"/>
  <c r="I7" i="17" s="1"/>
  <c r="G28" i="12"/>
  <c r="H22" i="16"/>
  <c r="H7" i="17" s="1"/>
  <c r="F28" i="12"/>
  <c r="G22" i="16"/>
  <c r="G7" i="17" s="1"/>
  <c r="E28" i="12"/>
  <c r="E22" i="16"/>
  <c r="E7" i="17" s="1"/>
  <c r="C28" i="12"/>
  <c r="C21"/>
  <c r="F22" i="16"/>
  <c r="G22" i="20" s="1"/>
  <c r="D28" i="12"/>
  <c r="J22" i="16"/>
  <c r="J7" i="17" s="1"/>
  <c r="H28" i="12"/>
  <c r="F8" i="23"/>
  <c r="E7" i="21"/>
  <c r="E25" s="1"/>
  <c r="H8" i="23"/>
  <c r="H7" s="1"/>
  <c r="G7" i="21"/>
  <c r="J8" i="23"/>
  <c r="I7" i="21"/>
  <c r="G8" i="23"/>
  <c r="G7" s="1"/>
  <c r="F7" i="21"/>
  <c r="I8" i="23"/>
  <c r="I7" s="1"/>
  <c r="H7" i="21"/>
  <c r="K8" i="23"/>
  <c r="K7" s="1"/>
  <c r="J7" i="21"/>
  <c r="J7" i="23"/>
  <c r="I41" i="12"/>
  <c r="T9" i="21"/>
  <c r="F42" i="12"/>
  <c r="H20" i="25" s="1"/>
  <c r="D42" i="12"/>
  <c r="F20" i="25" s="1"/>
  <c r="T11" i="21"/>
  <c r="F11" i="23"/>
  <c r="U11" s="1"/>
  <c r="U10"/>
  <c r="U9"/>
  <c r="T8" i="21"/>
  <c r="J43" i="7"/>
  <c r="J43" i="9"/>
  <c r="J42"/>
  <c r="J42" i="7"/>
  <c r="J37" i="11"/>
  <c r="T10" i="25"/>
  <c r="T11"/>
  <c r="T12"/>
  <c r="T13"/>
  <c r="D27" i="10"/>
  <c r="D35" s="1"/>
  <c r="D27" i="9"/>
  <c r="E27" s="1"/>
  <c r="J37" i="2"/>
  <c r="E42" i="12"/>
  <c r="G20" i="25" s="1"/>
  <c r="H42" i="12"/>
  <c r="J20" i="25" s="1"/>
  <c r="J42" i="10"/>
  <c r="G42" i="12"/>
  <c r="I20" i="25" s="1"/>
  <c r="G21" i="12"/>
  <c r="F21"/>
  <c r="H21"/>
  <c r="E21"/>
  <c r="J39" i="13"/>
  <c r="J43"/>
  <c r="D21" i="12"/>
  <c r="J44" i="2"/>
  <c r="D27" i="3"/>
  <c r="D35" s="1"/>
  <c r="J42" i="8"/>
  <c r="J38"/>
  <c r="I38" i="12"/>
  <c r="J31" s="1"/>
  <c r="J42" i="3"/>
  <c r="J43"/>
  <c r="J43" i="8"/>
  <c r="J39" i="9"/>
  <c r="J42" i="13"/>
  <c r="J39" i="8"/>
  <c r="J42" i="11"/>
  <c r="J39"/>
  <c r="J41" i="13"/>
  <c r="J37"/>
  <c r="H18" i="17"/>
  <c r="G19"/>
  <c r="G24" s="1"/>
  <c r="C42" i="12"/>
  <c r="E20" i="25" s="1"/>
  <c r="I36" i="12"/>
  <c r="D27" i="8"/>
  <c r="E27" s="1"/>
  <c r="D27" i="13"/>
  <c r="D35" s="1"/>
  <c r="D27" i="11"/>
  <c r="D35" s="1"/>
  <c r="D27" i="7"/>
  <c r="D35" s="1"/>
  <c r="C35" i="14"/>
  <c r="D27"/>
  <c r="I48" i="10"/>
  <c r="J38" i="9"/>
  <c r="J44" i="14"/>
  <c r="J37"/>
  <c r="J40"/>
  <c r="J38" i="7"/>
  <c r="I48" i="11"/>
  <c r="J38" i="13"/>
  <c r="J39" i="14"/>
  <c r="J39" i="7"/>
  <c r="I48" i="8"/>
  <c r="E27" i="10"/>
  <c r="J40" i="8"/>
  <c r="J41" i="9"/>
  <c r="J37"/>
  <c r="J44" i="10"/>
  <c r="J41"/>
  <c r="J40"/>
  <c r="J39"/>
  <c r="J38"/>
  <c r="J37"/>
  <c r="J41" i="8"/>
  <c r="J37"/>
  <c r="I48" i="9"/>
  <c r="J40"/>
  <c r="J42" i="14"/>
  <c r="J43"/>
  <c r="I48"/>
  <c r="J38"/>
  <c r="I48" i="7"/>
  <c r="J40"/>
  <c r="J44" i="11"/>
  <c r="J43"/>
  <c r="J41"/>
  <c r="J38"/>
  <c r="I48" i="13"/>
  <c r="J40"/>
  <c r="J41" i="14"/>
  <c r="J41" i="7"/>
  <c r="J37"/>
  <c r="I48" i="3"/>
  <c r="J38"/>
  <c r="J39"/>
  <c r="J40"/>
  <c r="J41"/>
  <c r="J37"/>
  <c r="J38" i="2"/>
  <c r="I48"/>
  <c r="J49" s="1"/>
  <c r="J43"/>
  <c r="J40"/>
  <c r="U8" i="23" l="1"/>
  <c r="H8" i="12"/>
  <c r="F7" i="17"/>
  <c r="G7" i="22" s="1"/>
  <c r="G20" s="1"/>
  <c r="J39" i="2"/>
  <c r="J41"/>
  <c r="C23" i="12"/>
  <c r="C25" s="1"/>
  <c r="E21" i="16" s="1"/>
  <c r="F7" i="23"/>
  <c r="F25" s="1"/>
  <c r="E27" i="3"/>
  <c r="E35" s="1"/>
  <c r="D35" i="9"/>
  <c r="K7" i="22"/>
  <c r="K20" s="1"/>
  <c r="J7"/>
  <c r="J20" s="1"/>
  <c r="H7"/>
  <c r="H20" s="1"/>
  <c r="I7"/>
  <c r="I20" s="1"/>
  <c r="H22" i="20"/>
  <c r="J22"/>
  <c r="E27" i="7"/>
  <c r="E35" s="1"/>
  <c r="K22" i="20"/>
  <c r="J36" i="12"/>
  <c r="I22" i="20"/>
  <c r="J32" i="12"/>
  <c r="J34"/>
  <c r="J33"/>
  <c r="J35"/>
  <c r="J37"/>
  <c r="K25" i="23"/>
  <c r="J25" i="21"/>
  <c r="H23" i="12"/>
  <c r="J25" i="23"/>
  <c r="I25" i="21"/>
  <c r="G23" i="12"/>
  <c r="G25" i="23"/>
  <c r="D23" i="12"/>
  <c r="H25" i="23"/>
  <c r="G25" i="21"/>
  <c r="E23" i="12"/>
  <c r="E25" s="1"/>
  <c r="G21" i="16" s="1"/>
  <c r="I25" i="23"/>
  <c r="H25" i="21"/>
  <c r="F23" i="12"/>
  <c r="F7" i="22"/>
  <c r="E20" i="17"/>
  <c r="J38" i="12"/>
  <c r="E27" i="13"/>
  <c r="F27" s="1"/>
  <c r="D35" i="8"/>
  <c r="E27" i="11"/>
  <c r="E35" s="1"/>
  <c r="H19" i="17"/>
  <c r="H24" s="1"/>
  <c r="I18"/>
  <c r="I42" i="12"/>
  <c r="D35" i="14"/>
  <c r="E27"/>
  <c r="F27" i="7"/>
  <c r="E35" i="10"/>
  <c r="F27"/>
  <c r="E35" i="8"/>
  <c r="F27"/>
  <c r="E35" i="9"/>
  <c r="F27"/>
  <c r="F27" i="3"/>
  <c r="C20" i="12"/>
  <c r="E3" i="16"/>
  <c r="E12" s="1"/>
  <c r="D27" i="2"/>
  <c r="F3" i="25" s="1"/>
  <c r="C16" i="12"/>
  <c r="E17" i="16" s="1"/>
  <c r="T13"/>
  <c r="T14"/>
  <c r="T15"/>
  <c r="U7" i="23" l="1"/>
  <c r="G14" i="21"/>
  <c r="H14" i="23" s="1"/>
  <c r="F27" i="11"/>
  <c r="G27" s="1"/>
  <c r="E35" i="13"/>
  <c r="T20" i="25"/>
  <c r="G10" i="17"/>
  <c r="G19" i="25" s="1"/>
  <c r="G18" s="1"/>
  <c r="H21" i="20"/>
  <c r="H20" s="1"/>
  <c r="H34" s="1"/>
  <c r="G3" i="23"/>
  <c r="G3" i="22"/>
  <c r="F3" i="21"/>
  <c r="G3" i="20"/>
  <c r="U25" i="23"/>
  <c r="F25" i="21"/>
  <c r="T25" s="1"/>
  <c r="T7"/>
  <c r="E14"/>
  <c r="F14" i="23" s="1"/>
  <c r="F21" i="20"/>
  <c r="E10" i="17"/>
  <c r="E9"/>
  <c r="E13" i="21"/>
  <c r="U7" i="22"/>
  <c r="F20"/>
  <c r="U20" s="1"/>
  <c r="G17" i="16"/>
  <c r="I17"/>
  <c r="K17"/>
  <c r="M17"/>
  <c r="O17"/>
  <c r="Q17"/>
  <c r="S17"/>
  <c r="F17"/>
  <c r="H17"/>
  <c r="J17"/>
  <c r="L17"/>
  <c r="N17"/>
  <c r="P17"/>
  <c r="R17"/>
  <c r="D35" i="2"/>
  <c r="D29" i="12" s="1"/>
  <c r="F3" i="17"/>
  <c r="C7" i="12"/>
  <c r="K19" s="1"/>
  <c r="F22" i="20"/>
  <c r="I19" i="17"/>
  <c r="I24" s="1"/>
  <c r="J18"/>
  <c r="C24" i="12"/>
  <c r="E35" i="14"/>
  <c r="F27"/>
  <c r="F35" i="13"/>
  <c r="G27"/>
  <c r="F35" i="9"/>
  <c r="G27"/>
  <c r="F35" i="8"/>
  <c r="G27"/>
  <c r="F35" i="10"/>
  <c r="G27"/>
  <c r="F35" i="7"/>
  <c r="G27"/>
  <c r="F35" i="3"/>
  <c r="G27"/>
  <c r="D20" i="12"/>
  <c r="F3" i="16"/>
  <c r="F12" s="1"/>
  <c r="E27" i="2"/>
  <c r="G3" i="25" s="1"/>
  <c r="D11" i="1"/>
  <c r="C11"/>
  <c r="F35" i="11" l="1"/>
  <c r="E23" i="17"/>
  <c r="E19" i="25"/>
  <c r="E22" i="17"/>
  <c r="E8" i="25"/>
  <c r="F12" i="20"/>
  <c r="H10" i="22"/>
  <c r="G23" i="17"/>
  <c r="G3"/>
  <c r="H3" i="22"/>
  <c r="H3" i="23"/>
  <c r="G3" i="21"/>
  <c r="H3" i="20"/>
  <c r="F9" i="22"/>
  <c r="E8" i="17"/>
  <c r="E12" s="1"/>
  <c r="F10" i="22"/>
  <c r="F13" i="23"/>
  <c r="F12" s="1"/>
  <c r="E12" i="21"/>
  <c r="P9" i="17"/>
  <c r="P8" i="25" s="1"/>
  <c r="P13" i="21"/>
  <c r="L9" i="17"/>
  <c r="L8" i="25" s="1"/>
  <c r="L13" i="21"/>
  <c r="H9" i="17"/>
  <c r="H13" i="21"/>
  <c r="I13" i="23" s="1"/>
  <c r="S9" i="17"/>
  <c r="S8" i="25" s="1"/>
  <c r="S7" s="1"/>
  <c r="S13" i="21"/>
  <c r="O9" i="17"/>
  <c r="O8" i="25" s="1"/>
  <c r="O7" s="1"/>
  <c r="O13" i="21"/>
  <c r="K9" i="17"/>
  <c r="K8" i="25" s="1"/>
  <c r="K7" s="1"/>
  <c r="K13" i="21"/>
  <c r="G9" i="17"/>
  <c r="G13" i="21"/>
  <c r="R9" i="17"/>
  <c r="R8" i="25" s="1"/>
  <c r="R7" s="1"/>
  <c r="R13" i="21"/>
  <c r="N9" i="17"/>
  <c r="N8" i="25" s="1"/>
  <c r="N13" i="21"/>
  <c r="J9" i="17"/>
  <c r="J13" i="21"/>
  <c r="K13" i="23" s="1"/>
  <c r="F9" i="17"/>
  <c r="F13" i="21"/>
  <c r="Q9" i="17"/>
  <c r="Q8" i="25" s="1"/>
  <c r="Q7" s="1"/>
  <c r="Q13" i="21"/>
  <c r="M9" i="17"/>
  <c r="M8" i="25" s="1"/>
  <c r="M7" s="1"/>
  <c r="M13" i="21"/>
  <c r="I9" i="17"/>
  <c r="I13" i="21"/>
  <c r="J13" i="23" s="1"/>
  <c r="U22" i="20"/>
  <c r="F20"/>
  <c r="E20" i="16"/>
  <c r="J19" i="17"/>
  <c r="J24" s="1"/>
  <c r="K18"/>
  <c r="G27" i="14"/>
  <c r="F35"/>
  <c r="G35" i="7"/>
  <c r="H27"/>
  <c r="G35" i="10"/>
  <c r="H27"/>
  <c r="G35" i="8"/>
  <c r="H27"/>
  <c r="G35" i="9"/>
  <c r="H27"/>
  <c r="G35" i="13"/>
  <c r="H27"/>
  <c r="G35" i="11"/>
  <c r="H27"/>
  <c r="G35" i="3"/>
  <c r="H27"/>
  <c r="F27" i="2"/>
  <c r="H3" i="25" s="1"/>
  <c r="E35" i="2"/>
  <c r="E29" i="12" s="1"/>
  <c r="E20"/>
  <c r="E18" i="25" l="1"/>
  <c r="E7"/>
  <c r="I22" i="17"/>
  <c r="I8" i="25"/>
  <c r="I7" s="1"/>
  <c r="F22" i="17"/>
  <c r="F8" i="25"/>
  <c r="F7" s="1"/>
  <c r="J22" i="17"/>
  <c r="J8" i="25"/>
  <c r="J7" s="1"/>
  <c r="N7"/>
  <c r="G22" i="17"/>
  <c r="G8" i="25"/>
  <c r="G7" s="1"/>
  <c r="G25" s="1"/>
  <c r="H22" i="17"/>
  <c r="H8" i="25"/>
  <c r="H7" s="1"/>
  <c r="L7"/>
  <c r="P7"/>
  <c r="I3" i="23"/>
  <c r="I3" i="22"/>
  <c r="H3" i="21"/>
  <c r="I3" i="20"/>
  <c r="T9" i="17"/>
  <c r="E26" i="21"/>
  <c r="E17"/>
  <c r="E27" s="1"/>
  <c r="F26" i="23"/>
  <c r="F17"/>
  <c r="F27" s="1"/>
  <c r="F8" i="22"/>
  <c r="J9"/>
  <c r="N9"/>
  <c r="R9"/>
  <c r="G9"/>
  <c r="K9"/>
  <c r="O9"/>
  <c r="S9"/>
  <c r="H9"/>
  <c r="H8" s="1"/>
  <c r="L9"/>
  <c r="P9"/>
  <c r="T9"/>
  <c r="I9"/>
  <c r="M9"/>
  <c r="Q9"/>
  <c r="N13" i="23"/>
  <c r="R13"/>
  <c r="G13"/>
  <c r="T13" i="21"/>
  <c r="O13" i="23"/>
  <c r="S13"/>
  <c r="H13"/>
  <c r="H12" s="1"/>
  <c r="G12" i="21"/>
  <c r="L13" i="23"/>
  <c r="P13"/>
  <c r="T13"/>
  <c r="M13"/>
  <c r="Q13"/>
  <c r="F34" i="20"/>
  <c r="E25" i="17"/>
  <c r="F35" i="2"/>
  <c r="F29" i="12" s="1"/>
  <c r="H3" i="17"/>
  <c r="E21"/>
  <c r="L18"/>
  <c r="K19"/>
  <c r="K24" s="1"/>
  <c r="H27" i="14"/>
  <c r="G35"/>
  <c r="H35" i="11"/>
  <c r="I27"/>
  <c r="J27" s="1"/>
  <c r="K27" s="1"/>
  <c r="L27" s="1"/>
  <c r="M27" s="1"/>
  <c r="N27" s="1"/>
  <c r="O27" s="1"/>
  <c r="P27" s="1"/>
  <c r="Q27" s="1"/>
  <c r="H35" i="13"/>
  <c r="I27"/>
  <c r="J27" s="1"/>
  <c r="K27" s="1"/>
  <c r="L27" s="1"/>
  <c r="M27" s="1"/>
  <c r="N27" s="1"/>
  <c r="O27" s="1"/>
  <c r="P27" s="1"/>
  <c r="Q27" s="1"/>
  <c r="H35" i="9"/>
  <c r="I27"/>
  <c r="J27" s="1"/>
  <c r="K27" s="1"/>
  <c r="L27" s="1"/>
  <c r="M27" s="1"/>
  <c r="N27" s="1"/>
  <c r="O27" s="1"/>
  <c r="P27" s="1"/>
  <c r="Q27" s="1"/>
  <c r="H35" i="8"/>
  <c r="I27"/>
  <c r="J27" s="1"/>
  <c r="K27" s="1"/>
  <c r="L27" s="1"/>
  <c r="M27" s="1"/>
  <c r="N27" s="1"/>
  <c r="O27" s="1"/>
  <c r="P27" s="1"/>
  <c r="Q27" s="1"/>
  <c r="H35" i="10"/>
  <c r="I27"/>
  <c r="J27" s="1"/>
  <c r="K27" s="1"/>
  <c r="L27" s="1"/>
  <c r="M27" s="1"/>
  <c r="N27" s="1"/>
  <c r="O27" s="1"/>
  <c r="P27" s="1"/>
  <c r="Q27" s="1"/>
  <c r="H35" i="7"/>
  <c r="I27"/>
  <c r="J27" s="1"/>
  <c r="K27" s="1"/>
  <c r="L27" s="1"/>
  <c r="M27" s="1"/>
  <c r="N27" s="1"/>
  <c r="O27" s="1"/>
  <c r="P27" s="1"/>
  <c r="Q27" s="1"/>
  <c r="F20" i="12"/>
  <c r="H35" i="3"/>
  <c r="I27"/>
  <c r="J27" s="1"/>
  <c r="K27" s="1"/>
  <c r="L27" s="1"/>
  <c r="M27" s="1"/>
  <c r="N27" s="1"/>
  <c r="O27" s="1"/>
  <c r="P27" s="1"/>
  <c r="Q27" s="1"/>
  <c r="G27" i="2"/>
  <c r="I3" i="25" s="1"/>
  <c r="D25" i="12"/>
  <c r="F21" i="16" s="1"/>
  <c r="B23" i="12"/>
  <c r="B22"/>
  <c r="E25" i="25" l="1"/>
  <c r="K22" i="17"/>
  <c r="T7" i="25"/>
  <c r="T8"/>
  <c r="G20" i="12"/>
  <c r="J3" i="23"/>
  <c r="J3" i="22"/>
  <c r="I3" i="21"/>
  <c r="J3" i="20"/>
  <c r="F21" i="22"/>
  <c r="F12"/>
  <c r="F22" s="1"/>
  <c r="H17" i="23"/>
  <c r="H27" s="1"/>
  <c r="H26"/>
  <c r="U13"/>
  <c r="G17" i="21"/>
  <c r="G27" s="1"/>
  <c r="G26"/>
  <c r="H12" i="22"/>
  <c r="H22" s="1"/>
  <c r="H21"/>
  <c r="U9"/>
  <c r="F14" i="21"/>
  <c r="G14" i="23" s="1"/>
  <c r="F10" i="17"/>
  <c r="G21" i="20"/>
  <c r="G35" i="2"/>
  <c r="G29" i="12" s="1"/>
  <c r="I3" i="17"/>
  <c r="L19"/>
  <c r="M18"/>
  <c r="I27" i="14"/>
  <c r="J27" s="1"/>
  <c r="K27" s="1"/>
  <c r="L27" s="1"/>
  <c r="M27" s="1"/>
  <c r="N27" s="1"/>
  <c r="O27" s="1"/>
  <c r="P27" s="1"/>
  <c r="Q27" s="1"/>
  <c r="H35"/>
  <c r="H27" i="2"/>
  <c r="J3" i="25" s="1"/>
  <c r="Q24" i="12"/>
  <c r="O24"/>
  <c r="M24"/>
  <c r="K24"/>
  <c r="I24"/>
  <c r="P24"/>
  <c r="N24"/>
  <c r="L24"/>
  <c r="J24"/>
  <c r="F25"/>
  <c r="H21" i="16" s="1"/>
  <c r="G25" i="12"/>
  <c r="I21" i="16" s="1"/>
  <c r="H25" i="12"/>
  <c r="J21" i="16" s="1"/>
  <c r="F23" i="17" l="1"/>
  <c r="F19" i="25"/>
  <c r="E26"/>
  <c r="L24" i="17"/>
  <c r="L22"/>
  <c r="G10" i="22"/>
  <c r="G8" s="1"/>
  <c r="G12" s="1"/>
  <c r="F8" i="17"/>
  <c r="F21" s="1"/>
  <c r="K3" i="23"/>
  <c r="K3" i="22"/>
  <c r="J3" i="21"/>
  <c r="K3" i="20"/>
  <c r="G12" i="23"/>
  <c r="G26" s="1"/>
  <c r="J14" i="21"/>
  <c r="J10" i="17"/>
  <c r="J19" i="25" s="1"/>
  <c r="J18" s="1"/>
  <c r="J25" s="1"/>
  <c r="K21" i="20"/>
  <c r="K20" s="1"/>
  <c r="K34" s="1"/>
  <c r="H14" i="21"/>
  <c r="H10" i="17"/>
  <c r="H19" i="25" s="1"/>
  <c r="H18" s="1"/>
  <c r="H25" s="1"/>
  <c r="I21" i="20"/>
  <c r="I20" s="1"/>
  <c r="I34" s="1"/>
  <c r="I14" i="21"/>
  <c r="I10" i="17"/>
  <c r="I19" i="25" s="1"/>
  <c r="I18" s="1"/>
  <c r="I25" s="1"/>
  <c r="J21" i="20"/>
  <c r="J20" s="1"/>
  <c r="J34" s="1"/>
  <c r="G20"/>
  <c r="F12" i="21"/>
  <c r="M25" i="12"/>
  <c r="O21" i="16" s="1"/>
  <c r="K25" i="12"/>
  <c r="M21" i="16" s="1"/>
  <c r="I25" i="12"/>
  <c r="K21" i="16" s="1"/>
  <c r="L25" i="12"/>
  <c r="N21" i="16" s="1"/>
  <c r="J25" i="12"/>
  <c r="L21" i="16" s="1"/>
  <c r="H35" i="2"/>
  <c r="H29" i="12" s="1"/>
  <c r="J3" i="17"/>
  <c r="M19"/>
  <c r="N18"/>
  <c r="H20" i="12"/>
  <c r="I27" i="2"/>
  <c r="K3" i="25" s="1"/>
  <c r="Q25" i="12"/>
  <c r="S21" i="16" s="1"/>
  <c r="G3"/>
  <c r="G12" s="1"/>
  <c r="H3"/>
  <c r="H12" s="1"/>
  <c r="I3"/>
  <c r="I12" s="1"/>
  <c r="J3"/>
  <c r="J12" s="1"/>
  <c r="G21" i="22" l="1"/>
  <c r="F18" i="25"/>
  <c r="S20" i="16"/>
  <c r="S10" i="17"/>
  <c r="S19" i="25" s="1"/>
  <c r="S18" s="1"/>
  <c r="S25" s="1"/>
  <c r="M24" i="17"/>
  <c r="M22"/>
  <c r="I10" i="22"/>
  <c r="I8" s="1"/>
  <c r="I12" s="1"/>
  <c r="I22" s="1"/>
  <c r="H23" i="17"/>
  <c r="J10" i="22"/>
  <c r="J8" s="1"/>
  <c r="J12" s="1"/>
  <c r="J22" s="1"/>
  <c r="I23" i="17"/>
  <c r="K10" i="22"/>
  <c r="K8" s="1"/>
  <c r="K12" s="1"/>
  <c r="K22" s="1"/>
  <c r="J23" i="17"/>
  <c r="G17" i="23"/>
  <c r="G27" s="1"/>
  <c r="N14" i="21"/>
  <c r="N10" i="17"/>
  <c r="N19" i="25" s="1"/>
  <c r="N18" s="1"/>
  <c r="N25" s="1"/>
  <c r="O21" i="20"/>
  <c r="O20" s="1"/>
  <c r="O34" s="1"/>
  <c r="J12" i="21"/>
  <c r="J26" s="1"/>
  <c r="K14" i="23"/>
  <c r="K12" s="1"/>
  <c r="L3" i="22"/>
  <c r="L3" i="23"/>
  <c r="K3" i="21"/>
  <c r="L3" i="20"/>
  <c r="K14" i="21"/>
  <c r="L21" i="20"/>
  <c r="L20" s="1"/>
  <c r="L34" s="1"/>
  <c r="K10" i="17"/>
  <c r="K19" i="25" s="1"/>
  <c r="K18" s="1"/>
  <c r="K25" s="1"/>
  <c r="I12" i="21"/>
  <c r="I17" s="1"/>
  <c r="I27" s="1"/>
  <c r="J14" i="23"/>
  <c r="J12" s="1"/>
  <c r="H12" i="21"/>
  <c r="H17" s="1"/>
  <c r="H27" s="1"/>
  <c r="I14" i="23"/>
  <c r="M14" i="21"/>
  <c r="M10" i="17"/>
  <c r="M19" i="25" s="1"/>
  <c r="M18" s="1"/>
  <c r="M25" s="1"/>
  <c r="N21" i="20"/>
  <c r="N20" s="1"/>
  <c r="N34" s="1"/>
  <c r="S14" i="21"/>
  <c r="T21" i="20"/>
  <c r="T20" s="1"/>
  <c r="T34" s="1"/>
  <c r="L14" i="21"/>
  <c r="M21" i="20"/>
  <c r="M20" s="1"/>
  <c r="M34" s="1"/>
  <c r="L10" i="17"/>
  <c r="L19" i="25" s="1"/>
  <c r="L18" s="1"/>
  <c r="L25" s="1"/>
  <c r="O14" i="21"/>
  <c r="O10" i="17"/>
  <c r="O19" i="25" s="1"/>
  <c r="O18" s="1"/>
  <c r="O25" s="1"/>
  <c r="P21" i="20"/>
  <c r="P20" s="1"/>
  <c r="P34" s="1"/>
  <c r="G22" i="22"/>
  <c r="G34" i="20"/>
  <c r="F17" i="21"/>
  <c r="F26"/>
  <c r="P25" i="12"/>
  <c r="R21" i="16" s="1"/>
  <c r="O25" i="12"/>
  <c r="Q21" i="16" s="1"/>
  <c r="N25" i="12"/>
  <c r="P21" i="16" s="1"/>
  <c r="J27" i="2"/>
  <c r="L3" i="25" s="1"/>
  <c r="K3" i="17"/>
  <c r="K3" i="16"/>
  <c r="K12" s="1"/>
  <c r="I20" i="12"/>
  <c r="N19" i="17"/>
  <c r="O18"/>
  <c r="O20" i="16"/>
  <c r="N20"/>
  <c r="E30"/>
  <c r="F29"/>
  <c r="G29" s="1"/>
  <c r="G30" s="1"/>
  <c r="K20"/>
  <c r="L20"/>
  <c r="M20"/>
  <c r="C12" i="12"/>
  <c r="C10"/>
  <c r="J21" i="22" l="1"/>
  <c r="E38" i="16"/>
  <c r="E39"/>
  <c r="E37"/>
  <c r="E44"/>
  <c r="E43"/>
  <c r="E36"/>
  <c r="G37"/>
  <c r="G39"/>
  <c r="G38"/>
  <c r="G44"/>
  <c r="G43"/>
  <c r="F25" i="25"/>
  <c r="K21" i="22"/>
  <c r="I21"/>
  <c r="I26" i="21"/>
  <c r="N24" i="17"/>
  <c r="N22"/>
  <c r="P10" i="22"/>
  <c r="P8" s="1"/>
  <c r="P12" s="1"/>
  <c r="P22" s="1"/>
  <c r="M10"/>
  <c r="M8" s="1"/>
  <c r="M12" s="1"/>
  <c r="M22" s="1"/>
  <c r="L23" i="17"/>
  <c r="N10" i="22"/>
  <c r="N8" s="1"/>
  <c r="N12" s="1"/>
  <c r="N22" s="1"/>
  <c r="M23" i="17"/>
  <c r="L10" i="22"/>
  <c r="L8" s="1"/>
  <c r="L21" s="1"/>
  <c r="K23" i="17"/>
  <c r="O10" i="22"/>
  <c r="O8" s="1"/>
  <c r="O21" s="1"/>
  <c r="N23" i="17"/>
  <c r="H26" i="21"/>
  <c r="O8" i="17"/>
  <c r="O12" s="1"/>
  <c r="L8"/>
  <c r="L12" s="1"/>
  <c r="J17" i="21"/>
  <c r="J27" s="1"/>
  <c r="M8" i="17"/>
  <c r="M12" s="1"/>
  <c r="T10" i="22"/>
  <c r="T8" s="1"/>
  <c r="T12" s="1"/>
  <c r="T22" s="1"/>
  <c r="S8" i="17"/>
  <c r="S12" s="1"/>
  <c r="N8"/>
  <c r="N12" s="1"/>
  <c r="K8"/>
  <c r="K12" s="1"/>
  <c r="T14" i="23"/>
  <c r="T12" s="1"/>
  <c r="S12" i="21"/>
  <c r="L3" i="17"/>
  <c r="M3" i="23"/>
  <c r="M3" i="22"/>
  <c r="L3" i="21"/>
  <c r="M3" i="20"/>
  <c r="Q14" i="21"/>
  <c r="Q10" i="17"/>
  <c r="Q19" i="25" s="1"/>
  <c r="Q18" s="1"/>
  <c r="Q25" s="1"/>
  <c r="R21" i="20"/>
  <c r="R20" s="1"/>
  <c r="R34" s="1"/>
  <c r="Q20" i="16"/>
  <c r="M14" i="23"/>
  <c r="M12" s="1"/>
  <c r="L12" i="21"/>
  <c r="N14" i="23"/>
  <c r="N12" s="1"/>
  <c r="M12" i="21"/>
  <c r="J17" i="23"/>
  <c r="J27" s="1"/>
  <c r="J26"/>
  <c r="L14"/>
  <c r="L12" s="1"/>
  <c r="K12" i="21"/>
  <c r="P14"/>
  <c r="P10" i="17"/>
  <c r="P19" i="25" s="1"/>
  <c r="P18" s="1"/>
  <c r="P25" s="1"/>
  <c r="Q21" i="20"/>
  <c r="P20" i="16"/>
  <c r="R14" i="21"/>
  <c r="S21" i="20"/>
  <c r="S20" s="1"/>
  <c r="S34" s="1"/>
  <c r="R10" i="17"/>
  <c r="R19" i="25" s="1"/>
  <c r="R18" s="1"/>
  <c r="R25" s="1"/>
  <c r="R20" i="16"/>
  <c r="P14" i="23"/>
  <c r="P12" s="1"/>
  <c r="O12" i="21"/>
  <c r="T21" i="16"/>
  <c r="K17" i="23"/>
  <c r="K27" s="1"/>
  <c r="K26"/>
  <c r="O14"/>
  <c r="O12" s="1"/>
  <c r="N12" i="21"/>
  <c r="I12" i="23"/>
  <c r="F27" i="21"/>
  <c r="J20" i="12"/>
  <c r="L3" i="16"/>
  <c r="L12" s="1"/>
  <c r="K27" i="2"/>
  <c r="M3" i="25" s="1"/>
  <c r="P18" i="17"/>
  <c r="O19"/>
  <c r="O23" s="1"/>
  <c r="L11" i="16"/>
  <c r="N11"/>
  <c r="P11"/>
  <c r="R11"/>
  <c r="K11"/>
  <c r="M11"/>
  <c r="O11"/>
  <c r="Q11"/>
  <c r="S11"/>
  <c r="E11"/>
  <c r="L10"/>
  <c r="N10"/>
  <c r="P10"/>
  <c r="R10"/>
  <c r="K10"/>
  <c r="M10"/>
  <c r="O10"/>
  <c r="Q10"/>
  <c r="S10"/>
  <c r="E10"/>
  <c r="H29"/>
  <c r="I29" s="1"/>
  <c r="I30" s="1"/>
  <c r="F30"/>
  <c r="C11" i="12"/>
  <c r="C9"/>
  <c r="F9" s="1"/>
  <c r="E8" i="16" l="1"/>
  <c r="F8" i="20" s="1"/>
  <c r="H8" i="16"/>
  <c r="I8" i="20" s="1"/>
  <c r="F37" i="16"/>
  <c r="F38"/>
  <c r="F39"/>
  <c r="F44"/>
  <c r="F43"/>
  <c r="I38"/>
  <c r="I39"/>
  <c r="I37"/>
  <c r="I44"/>
  <c r="I43"/>
  <c r="T19" i="25"/>
  <c r="T18"/>
  <c r="T25"/>
  <c r="F26"/>
  <c r="G26" s="1"/>
  <c r="H26" s="1"/>
  <c r="I26" s="1"/>
  <c r="J26" s="1"/>
  <c r="K26" s="1"/>
  <c r="L26" s="1"/>
  <c r="M26" s="1"/>
  <c r="N26" s="1"/>
  <c r="O26" s="1"/>
  <c r="P26" s="1"/>
  <c r="Q26" s="1"/>
  <c r="R26" s="1"/>
  <c r="S26" s="1"/>
  <c r="T10" i="20"/>
  <c r="P10"/>
  <c r="L10"/>
  <c r="Q10"/>
  <c r="M10"/>
  <c r="T11"/>
  <c r="P11"/>
  <c r="L11"/>
  <c r="Q11"/>
  <c r="M11"/>
  <c r="F10"/>
  <c r="E34" i="16"/>
  <c r="R10" i="20"/>
  <c r="N10"/>
  <c r="S10"/>
  <c r="O10"/>
  <c r="F11"/>
  <c r="E35" i="16"/>
  <c r="R11" i="20"/>
  <c r="N11"/>
  <c r="S11"/>
  <c r="O11"/>
  <c r="L12" i="22"/>
  <c r="L22" s="1"/>
  <c r="M21"/>
  <c r="O12"/>
  <c r="O22" s="1"/>
  <c r="N21"/>
  <c r="P21"/>
  <c r="S10"/>
  <c r="S8" s="1"/>
  <c r="S21" s="1"/>
  <c r="O24" i="17"/>
  <c r="O22"/>
  <c r="Q10" i="22"/>
  <c r="Q8" s="1"/>
  <c r="P23" i="17"/>
  <c r="R10" i="22"/>
  <c r="R8" s="1"/>
  <c r="R12" s="1"/>
  <c r="R22" s="1"/>
  <c r="L21" i="17"/>
  <c r="K21"/>
  <c r="M21"/>
  <c r="N21"/>
  <c r="Q8"/>
  <c r="Q12" s="1"/>
  <c r="T21" i="22"/>
  <c r="P8" i="17"/>
  <c r="P12" s="1"/>
  <c r="T14" i="21"/>
  <c r="R8" i="17"/>
  <c r="R12" s="1"/>
  <c r="M3"/>
  <c r="N3" i="23"/>
  <c r="N3" i="22"/>
  <c r="M3" i="21"/>
  <c r="N3" i="20"/>
  <c r="N17" i="21"/>
  <c r="N27" s="1"/>
  <c r="N26"/>
  <c r="P17" i="23"/>
  <c r="P27" s="1"/>
  <c r="P26"/>
  <c r="M17"/>
  <c r="M27" s="1"/>
  <c r="M26"/>
  <c r="S17" i="21"/>
  <c r="S27" s="1"/>
  <c r="S26"/>
  <c r="I17" i="23"/>
  <c r="I26"/>
  <c r="O17"/>
  <c r="O27" s="1"/>
  <c r="O26"/>
  <c r="S14"/>
  <c r="S12" s="1"/>
  <c r="R12" i="21"/>
  <c r="Q14" i="23"/>
  <c r="P12" i="21"/>
  <c r="K17"/>
  <c r="K26"/>
  <c r="M17"/>
  <c r="M27" s="1"/>
  <c r="M26"/>
  <c r="T17" i="23"/>
  <c r="T27" s="1"/>
  <c r="T26"/>
  <c r="L17"/>
  <c r="L27" s="1"/>
  <c r="L26"/>
  <c r="N17"/>
  <c r="N27" s="1"/>
  <c r="N26"/>
  <c r="O17" i="21"/>
  <c r="O27" s="1"/>
  <c r="O26"/>
  <c r="Q20" i="20"/>
  <c r="U21"/>
  <c r="L17" i="21"/>
  <c r="L27" s="1"/>
  <c r="L26"/>
  <c r="R14" i="23"/>
  <c r="R12" s="1"/>
  <c r="Q12" i="21"/>
  <c r="H30" i="16"/>
  <c r="K20" i="12"/>
  <c r="M3" i="16"/>
  <c r="M12" s="1"/>
  <c r="L27" i="2"/>
  <c r="N3" i="25" s="1"/>
  <c r="O21" i="17"/>
  <c r="P19"/>
  <c r="Q18"/>
  <c r="L8" i="16"/>
  <c r="N8"/>
  <c r="P8"/>
  <c r="R8"/>
  <c r="K8"/>
  <c r="M8"/>
  <c r="O8"/>
  <c r="Q8"/>
  <c r="S8"/>
  <c r="L9"/>
  <c r="N9"/>
  <c r="P9"/>
  <c r="R9"/>
  <c r="K9"/>
  <c r="M9"/>
  <c r="O9"/>
  <c r="Q9"/>
  <c r="S9"/>
  <c r="E9"/>
  <c r="H17" i="20"/>
  <c r="H16" s="1"/>
  <c r="J17"/>
  <c r="J16" s="1"/>
  <c r="F17"/>
  <c r="G17"/>
  <c r="G16" s="1"/>
  <c r="I17"/>
  <c r="I16" s="1"/>
  <c r="I32" s="1"/>
  <c r="K17"/>
  <c r="K16" s="1"/>
  <c r="K32" s="1"/>
  <c r="J29" i="16"/>
  <c r="K29" s="1"/>
  <c r="E32" l="1"/>
  <c r="H39"/>
  <c r="H37"/>
  <c r="H38"/>
  <c r="H44"/>
  <c r="H43"/>
  <c r="R21" i="22"/>
  <c r="T9" i="20"/>
  <c r="P9"/>
  <c r="L9"/>
  <c r="Q9"/>
  <c r="M9"/>
  <c r="R8"/>
  <c r="N8"/>
  <c r="S8"/>
  <c r="O8"/>
  <c r="F9"/>
  <c r="F7" s="1"/>
  <c r="E33" i="16"/>
  <c r="R9" i="20"/>
  <c r="N9"/>
  <c r="S9"/>
  <c r="O9"/>
  <c r="T8"/>
  <c r="P8"/>
  <c r="L8"/>
  <c r="Q8"/>
  <c r="M8"/>
  <c r="U10" i="22"/>
  <c r="S12"/>
  <c r="S22" s="1"/>
  <c r="P24" i="17"/>
  <c r="P22"/>
  <c r="T12" i="21"/>
  <c r="Q12" i="23"/>
  <c r="U14"/>
  <c r="N3" i="17"/>
  <c r="O3" i="23"/>
  <c r="O3" i="22"/>
  <c r="N3" i="21"/>
  <c r="O3" i="20"/>
  <c r="Q17" i="21"/>
  <c r="Q27" s="1"/>
  <c r="Q26"/>
  <c r="R17" i="23"/>
  <c r="R27" s="1"/>
  <c r="R26"/>
  <c r="Q34" i="20"/>
  <c r="U34" s="1"/>
  <c r="U20"/>
  <c r="R17" i="21"/>
  <c r="R27" s="1"/>
  <c r="R26"/>
  <c r="Q12" i="22"/>
  <c r="Q21"/>
  <c r="U8"/>
  <c r="K27" i="21"/>
  <c r="S17" i="23"/>
  <c r="S27" s="1"/>
  <c r="S26"/>
  <c r="P17" i="21"/>
  <c r="P27" s="1"/>
  <c r="P26"/>
  <c r="I27" i="23"/>
  <c r="G32" i="20"/>
  <c r="R16" i="16"/>
  <c r="S17" i="20"/>
  <c r="S16" s="1"/>
  <c r="S32" s="1"/>
  <c r="N16" i="16"/>
  <c r="O17" i="20"/>
  <c r="O16" s="1"/>
  <c r="S16" i="16"/>
  <c r="T17" i="20"/>
  <c r="T16" s="1"/>
  <c r="O16" i="16"/>
  <c r="P17" i="20"/>
  <c r="P16" s="1"/>
  <c r="K16" i="16"/>
  <c r="L17" i="20"/>
  <c r="L16" s="1"/>
  <c r="H32"/>
  <c r="P16" i="16"/>
  <c r="Q17" i="20"/>
  <c r="Q16" s="1"/>
  <c r="L16" i="16"/>
  <c r="M17" i="20"/>
  <c r="M16" s="1"/>
  <c r="M32" s="1"/>
  <c r="Q16" i="16"/>
  <c r="R17" i="20"/>
  <c r="R16" s="1"/>
  <c r="R32" s="1"/>
  <c r="M16" i="16"/>
  <c r="N17" i="20"/>
  <c r="N16" s="1"/>
  <c r="N32" s="1"/>
  <c r="J32"/>
  <c r="L20" i="12"/>
  <c r="N3" i="16"/>
  <c r="N12" s="1"/>
  <c r="M27" i="2"/>
  <c r="O3" i="25" s="1"/>
  <c r="I20" i="17"/>
  <c r="G20"/>
  <c r="M25"/>
  <c r="M20"/>
  <c r="J20"/>
  <c r="H20"/>
  <c r="K25"/>
  <c r="K20"/>
  <c r="Q19"/>
  <c r="R18"/>
  <c r="P21"/>
  <c r="E7" i="16"/>
  <c r="J30"/>
  <c r="T17"/>
  <c r="K30"/>
  <c r="K33" s="1"/>
  <c r="L29"/>
  <c r="U21" i="22" l="1"/>
  <c r="O3" i="16"/>
  <c r="O12" s="1"/>
  <c r="N27" i="2"/>
  <c r="P3" i="25" s="1"/>
  <c r="K32" i="16"/>
  <c r="K44"/>
  <c r="K37"/>
  <c r="K38"/>
  <c r="K39"/>
  <c r="K43"/>
  <c r="K35"/>
  <c r="K34"/>
  <c r="J37"/>
  <c r="J38"/>
  <c r="J39"/>
  <c r="J44"/>
  <c r="J43"/>
  <c r="M20" i="12"/>
  <c r="Q24" i="17"/>
  <c r="Q22"/>
  <c r="Q23"/>
  <c r="T26" i="21"/>
  <c r="E31"/>
  <c r="E23" i="24" s="1"/>
  <c r="T17" i="21"/>
  <c r="Q22" i="22"/>
  <c r="U22" s="1"/>
  <c r="H25" s="1"/>
  <c r="U12"/>
  <c r="H26"/>
  <c r="Q17" i="23"/>
  <c r="Q26"/>
  <c r="U26" s="1"/>
  <c r="U12"/>
  <c r="T27" i="21"/>
  <c r="E30" s="1"/>
  <c r="P3"/>
  <c r="O3" i="17"/>
  <c r="P3" i="22"/>
  <c r="P3" i="23"/>
  <c r="O3" i="21"/>
  <c r="P3" i="20"/>
  <c r="U17"/>
  <c r="F31"/>
  <c r="Q32"/>
  <c r="L32"/>
  <c r="P32"/>
  <c r="T32"/>
  <c r="O32"/>
  <c r="E31" i="16"/>
  <c r="N25" i="17"/>
  <c r="L25"/>
  <c r="O20"/>
  <c r="O25"/>
  <c r="L20"/>
  <c r="N20"/>
  <c r="P25"/>
  <c r="P20"/>
  <c r="F20"/>
  <c r="R19"/>
  <c r="S18"/>
  <c r="S19" s="1"/>
  <c r="Q21"/>
  <c r="N20" i="12"/>
  <c r="K36" i="16"/>
  <c r="M29"/>
  <c r="L30"/>
  <c r="K42"/>
  <c r="K40"/>
  <c r="O27" i="2" l="1"/>
  <c r="Q3" i="25" s="1"/>
  <c r="Q3" i="22"/>
  <c r="L44" i="16"/>
  <c r="L39"/>
  <c r="L38"/>
  <c r="L37"/>
  <c r="L43"/>
  <c r="L35"/>
  <c r="L34"/>
  <c r="L33"/>
  <c r="L32"/>
  <c r="Q3" i="23"/>
  <c r="P3" i="16"/>
  <c r="P12" s="1"/>
  <c r="Q3" i="20"/>
  <c r="P3" i="17"/>
  <c r="S23"/>
  <c r="S24"/>
  <c r="S22"/>
  <c r="R24"/>
  <c r="R22"/>
  <c r="R23"/>
  <c r="F31" i="23"/>
  <c r="F30"/>
  <c r="E24" i="24"/>
  <c r="Q27" i="23"/>
  <c r="U27" s="1"/>
  <c r="H30" s="1"/>
  <c r="H31"/>
  <c r="J31" s="1"/>
  <c r="U17"/>
  <c r="R3" i="22"/>
  <c r="K7" i="16"/>
  <c r="K23" s="1"/>
  <c r="K45" s="1"/>
  <c r="L12" i="20"/>
  <c r="L7" s="1"/>
  <c r="Q25" i="17"/>
  <c r="Q20"/>
  <c r="S21"/>
  <c r="R21"/>
  <c r="O20" i="12"/>
  <c r="Q3" i="16"/>
  <c r="Q12" s="1"/>
  <c r="L36"/>
  <c r="L40"/>
  <c r="L42"/>
  <c r="M30"/>
  <c r="N29"/>
  <c r="R3" i="23" l="1"/>
  <c r="J30"/>
  <c r="Q12" i="20"/>
  <c r="Q7" s="1"/>
  <c r="Q19" s="1"/>
  <c r="Q33" s="1"/>
  <c r="P27" i="2"/>
  <c r="R3" i="25" s="1"/>
  <c r="R3" i="20"/>
  <c r="Q3" i="17"/>
  <c r="M44" i="16"/>
  <c r="M38"/>
  <c r="M39"/>
  <c r="M37"/>
  <c r="M43"/>
  <c r="M35"/>
  <c r="M34"/>
  <c r="M32"/>
  <c r="M33"/>
  <c r="P7"/>
  <c r="P23" s="1"/>
  <c r="Q3" i="21"/>
  <c r="R12" i="20"/>
  <c r="R7" s="1"/>
  <c r="R23" s="1"/>
  <c r="R35" s="1"/>
  <c r="T23" i="17"/>
  <c r="E10" i="24" s="1"/>
  <c r="T22" i="17"/>
  <c r="E9" i="24" s="1"/>
  <c r="T24" i="17"/>
  <c r="E8" i="24" s="1"/>
  <c r="S3" i="22"/>
  <c r="K19" i="16"/>
  <c r="K41" s="1"/>
  <c r="K31"/>
  <c r="L23" i="20"/>
  <c r="L35" s="1"/>
  <c r="L31"/>
  <c r="L19"/>
  <c r="L33" s="1"/>
  <c r="L7" i="16"/>
  <c r="L23" s="1"/>
  <c r="L45" s="1"/>
  <c r="M12" i="20"/>
  <c r="M7" s="1"/>
  <c r="R25" i="17"/>
  <c r="R20"/>
  <c r="Q7" i="16"/>
  <c r="Q23" s="1"/>
  <c r="M36"/>
  <c r="M42"/>
  <c r="M40"/>
  <c r="O29"/>
  <c r="N30"/>
  <c r="P19" l="1"/>
  <c r="R3"/>
  <c r="S3" i="23"/>
  <c r="Q31" i="20"/>
  <c r="Q23"/>
  <c r="Q35" s="1"/>
  <c r="P20" i="12"/>
  <c r="R19" i="20"/>
  <c r="R33" s="1"/>
  <c r="S3"/>
  <c r="R3" i="17"/>
  <c r="N44" i="16"/>
  <c r="N37"/>
  <c r="N38"/>
  <c r="N39"/>
  <c r="N43"/>
  <c r="N34"/>
  <c r="N35"/>
  <c r="N32"/>
  <c r="N33"/>
  <c r="Q27" i="2"/>
  <c r="S3" i="25" s="1"/>
  <c r="R3" i="21"/>
  <c r="R31" i="20"/>
  <c r="E16" i="24"/>
  <c r="S3" i="17"/>
  <c r="T3" i="23"/>
  <c r="S3" i="21"/>
  <c r="T3" i="20"/>
  <c r="L19" i="16"/>
  <c r="L41" s="1"/>
  <c r="L31"/>
  <c r="M7"/>
  <c r="M23" s="1"/>
  <c r="M45" s="1"/>
  <c r="N12" i="20"/>
  <c r="N7" s="1"/>
  <c r="M19"/>
  <c r="M33" s="1"/>
  <c r="M23"/>
  <c r="M35" s="1"/>
  <c r="M31"/>
  <c r="Q20" i="12"/>
  <c r="Q19" i="16"/>
  <c r="N36"/>
  <c r="N40"/>
  <c r="N42"/>
  <c r="O30"/>
  <c r="P29"/>
  <c r="S3" l="1"/>
  <c r="S12" s="1"/>
  <c r="S7" s="1"/>
  <c r="S19" s="1"/>
  <c r="T3" i="22"/>
  <c r="R12" i="16"/>
  <c r="R7" s="1"/>
  <c r="O44"/>
  <c r="O37"/>
  <c r="O39"/>
  <c r="O38"/>
  <c r="O43"/>
  <c r="O34"/>
  <c r="O35"/>
  <c r="O33"/>
  <c r="O32"/>
  <c r="M31"/>
  <c r="M19"/>
  <c r="M41" s="1"/>
  <c r="N7"/>
  <c r="N23" s="1"/>
  <c r="N45" s="1"/>
  <c r="O12" i="20"/>
  <c r="O7" s="1"/>
  <c r="N19"/>
  <c r="N33" s="1"/>
  <c r="N23"/>
  <c r="N35" s="1"/>
  <c r="N31"/>
  <c r="S25" i="17"/>
  <c r="S20"/>
  <c r="T20" s="1"/>
  <c r="E7" i="24" s="1"/>
  <c r="E17" s="1"/>
  <c r="E18" s="1"/>
  <c r="E19" s="1"/>
  <c r="T7" i="17"/>
  <c r="D7" i="24" s="1"/>
  <c r="Q29" i="16"/>
  <c r="P30"/>
  <c r="O42"/>
  <c r="O40"/>
  <c r="T12" i="20" l="1"/>
  <c r="T7" s="1"/>
  <c r="T31" s="1"/>
  <c r="R23" i="16"/>
  <c r="R19"/>
  <c r="S12" i="20"/>
  <c r="S7" s="1"/>
  <c r="S19" s="1"/>
  <c r="S33" s="1"/>
  <c r="N19" i="16"/>
  <c r="N41" s="1"/>
  <c r="P44"/>
  <c r="P39"/>
  <c r="P37"/>
  <c r="P38"/>
  <c r="P43"/>
  <c r="P34"/>
  <c r="P35"/>
  <c r="P32"/>
  <c r="P33"/>
  <c r="P36"/>
  <c r="T19" i="20"/>
  <c r="T33" s="1"/>
  <c r="S23" i="16"/>
  <c r="N31"/>
  <c r="O23" i="20"/>
  <c r="O35" s="1"/>
  <c r="O31"/>
  <c r="O19"/>
  <c r="O33" s="1"/>
  <c r="O36" i="16"/>
  <c r="P45"/>
  <c r="P40"/>
  <c r="P42"/>
  <c r="P31"/>
  <c r="P41"/>
  <c r="Q30"/>
  <c r="R29"/>
  <c r="T23" i="20" l="1"/>
  <c r="T35" s="1"/>
  <c r="S23"/>
  <c r="S35" s="1"/>
  <c r="S31"/>
  <c r="Q44" i="16"/>
  <c r="Q38"/>
  <c r="Q39"/>
  <c r="Q37"/>
  <c r="Q43"/>
  <c r="Q34"/>
  <c r="Q35"/>
  <c r="Q33"/>
  <c r="Q32"/>
  <c r="Q36"/>
  <c r="O7"/>
  <c r="O23" s="1"/>
  <c r="O45" s="1"/>
  <c r="P12" i="20"/>
  <c r="P7" s="1"/>
  <c r="S29" i="16"/>
  <c r="R30"/>
  <c r="Q42"/>
  <c r="Q41"/>
  <c r="Q31"/>
  <c r="Q45"/>
  <c r="Q40"/>
  <c r="O31" l="1"/>
  <c r="R44"/>
  <c r="R37"/>
  <c r="R38"/>
  <c r="R39"/>
  <c r="R43"/>
  <c r="R34"/>
  <c r="R35"/>
  <c r="R33"/>
  <c r="R32"/>
  <c r="R36"/>
  <c r="O19"/>
  <c r="O41" s="1"/>
  <c r="P23" i="20"/>
  <c r="P35" s="1"/>
  <c r="P31"/>
  <c r="P19"/>
  <c r="P33" s="1"/>
  <c r="R45" i="16"/>
  <c r="R40"/>
  <c r="R41"/>
  <c r="R31"/>
  <c r="R42"/>
  <c r="S30"/>
  <c r="S44" l="1"/>
  <c r="T44" s="1"/>
  <c r="D38" i="24" s="1"/>
  <c r="S37" i="16"/>
  <c r="T37" s="1"/>
  <c r="S38"/>
  <c r="T38" s="1"/>
  <c r="S39"/>
  <c r="T39" s="1"/>
  <c r="S43"/>
  <c r="T43" s="1"/>
  <c r="D37" i="24" s="1"/>
  <c r="S35" i="16"/>
  <c r="S34"/>
  <c r="S33"/>
  <c r="S32"/>
  <c r="S36"/>
  <c r="S42"/>
  <c r="S41"/>
  <c r="S31"/>
  <c r="S40"/>
  <c r="S45"/>
  <c r="D39" i="24" l="1"/>
  <c r="E37" s="1"/>
  <c r="T22" i="16"/>
  <c r="F20"/>
  <c r="G20"/>
  <c r="E38" i="24" l="1"/>
  <c r="G11" i="16"/>
  <c r="G10"/>
  <c r="G8"/>
  <c r="G9"/>
  <c r="H11"/>
  <c r="H10"/>
  <c r="H9"/>
  <c r="I11"/>
  <c r="I10"/>
  <c r="I8"/>
  <c r="I9"/>
  <c r="J11"/>
  <c r="J10"/>
  <c r="J8"/>
  <c r="J9"/>
  <c r="F11"/>
  <c r="F9"/>
  <c r="F10"/>
  <c r="F8"/>
  <c r="E24" i="12"/>
  <c r="D24"/>
  <c r="H20" i="16"/>
  <c r="F24" i="12"/>
  <c r="I20" i="16"/>
  <c r="G24" i="12"/>
  <c r="J20" i="16"/>
  <c r="H24" i="12"/>
  <c r="G42" i="16"/>
  <c r="F42"/>
  <c r="G12" i="20" l="1"/>
  <c r="F36" i="16"/>
  <c r="G10" i="20"/>
  <c r="F34" i="16"/>
  <c r="G11" i="20"/>
  <c r="F35" i="16"/>
  <c r="K9" i="20"/>
  <c r="J33" i="16"/>
  <c r="K10" i="20"/>
  <c r="J34" i="16"/>
  <c r="J12" i="20"/>
  <c r="I36" i="16"/>
  <c r="J8" i="20"/>
  <c r="I32" i="16"/>
  <c r="J11" i="20"/>
  <c r="I35" i="16"/>
  <c r="H32"/>
  <c r="I11" i="20"/>
  <c r="H35" i="16"/>
  <c r="H9" i="20"/>
  <c r="G33" i="16"/>
  <c r="H10" i="20"/>
  <c r="G34" i="16"/>
  <c r="H12" i="20"/>
  <c r="G36" i="16"/>
  <c r="G8" i="20"/>
  <c r="F32" i="16"/>
  <c r="G9" i="20"/>
  <c r="F33" i="16"/>
  <c r="K12" i="20"/>
  <c r="J36" i="16"/>
  <c r="K8" i="20"/>
  <c r="J32" i="16"/>
  <c r="K11" i="20"/>
  <c r="J35" i="16"/>
  <c r="J9" i="20"/>
  <c r="I33" i="16"/>
  <c r="J10" i="20"/>
  <c r="I34" i="16"/>
  <c r="I9" i="20"/>
  <c r="H33" i="16"/>
  <c r="I10" i="20"/>
  <c r="H34" i="16"/>
  <c r="I12" i="20"/>
  <c r="H36" i="16"/>
  <c r="H8" i="20"/>
  <c r="G32" i="16"/>
  <c r="H11" i="20"/>
  <c r="G35" i="16"/>
  <c r="F16" i="20"/>
  <c r="F19" s="1"/>
  <c r="J42" i="16"/>
  <c r="H42"/>
  <c r="I16"/>
  <c r="I40" s="1"/>
  <c r="I8" i="17"/>
  <c r="I12" s="1"/>
  <c r="J16" i="16"/>
  <c r="J40" s="1"/>
  <c r="J8" i="17"/>
  <c r="J12" s="1"/>
  <c r="F16" i="16"/>
  <c r="G16"/>
  <c r="G40" s="1"/>
  <c r="G8" i="17"/>
  <c r="G12" s="1"/>
  <c r="H16" i="16"/>
  <c r="H40" s="1"/>
  <c r="H8" i="17"/>
  <c r="H12" s="1"/>
  <c r="E16" i="16"/>
  <c r="E23" s="1"/>
  <c r="T9"/>
  <c r="T20"/>
  <c r="T12"/>
  <c r="T10"/>
  <c r="T11"/>
  <c r="T8"/>
  <c r="H7"/>
  <c r="J7"/>
  <c r="F7"/>
  <c r="I42"/>
  <c r="I7"/>
  <c r="G7"/>
  <c r="E42"/>
  <c r="H23" l="1"/>
  <c r="U9" i="20"/>
  <c r="U12"/>
  <c r="U11"/>
  <c r="G7"/>
  <c r="G19" s="1"/>
  <c r="G33" s="1"/>
  <c r="J7"/>
  <c r="J31" s="1"/>
  <c r="H7"/>
  <c r="H23" s="1"/>
  <c r="H35" s="1"/>
  <c r="K7"/>
  <c r="K23" s="1"/>
  <c r="K35" s="1"/>
  <c r="U8"/>
  <c r="I7"/>
  <c r="I23" s="1"/>
  <c r="I35" s="1"/>
  <c r="U10"/>
  <c r="T33" i="16"/>
  <c r="D30" i="24" s="1"/>
  <c r="T32" i="16"/>
  <c r="D29" i="24" s="1"/>
  <c r="T35" i="16"/>
  <c r="D32" i="24" s="1"/>
  <c r="T34" i="16"/>
  <c r="D31" i="24" s="1"/>
  <c r="T36" i="16"/>
  <c r="D33" i="24" s="1"/>
  <c r="H45" i="16"/>
  <c r="I19" i="20"/>
  <c r="I33" s="1"/>
  <c r="F23" i="16"/>
  <c r="F45" s="1"/>
  <c r="F40"/>
  <c r="F19"/>
  <c r="F41" s="1"/>
  <c r="I31" i="20"/>
  <c r="J23" i="16"/>
  <c r="J45" s="1"/>
  <c r="U16" i="20"/>
  <c r="F32"/>
  <c r="U32" s="1"/>
  <c r="F23"/>
  <c r="G23" i="16"/>
  <c r="G45" s="1"/>
  <c r="I23"/>
  <c r="I45" s="1"/>
  <c r="E19"/>
  <c r="E41" s="1"/>
  <c r="E45"/>
  <c r="J25" i="17"/>
  <c r="H25"/>
  <c r="G25"/>
  <c r="I25"/>
  <c r="G31" i="16"/>
  <c r="F31"/>
  <c r="H21" i="17"/>
  <c r="G21"/>
  <c r="T10"/>
  <c r="F12"/>
  <c r="E29" s="1"/>
  <c r="J21"/>
  <c r="I21"/>
  <c r="T7" i="16"/>
  <c r="T42"/>
  <c r="E40"/>
  <c r="T16"/>
  <c r="H19"/>
  <c r="H41" s="1"/>
  <c r="H31"/>
  <c r="J31"/>
  <c r="J19"/>
  <c r="J41" s="1"/>
  <c r="G19"/>
  <c r="G41" s="1"/>
  <c r="I19"/>
  <c r="I41" s="1"/>
  <c r="I31"/>
  <c r="J23" i="20" l="1"/>
  <c r="J35" s="1"/>
  <c r="G31"/>
  <c r="G23"/>
  <c r="G35" s="1"/>
  <c r="J19"/>
  <c r="J33" s="1"/>
  <c r="H31"/>
  <c r="K19"/>
  <c r="K33" s="1"/>
  <c r="U7"/>
  <c r="H19"/>
  <c r="H33" s="1"/>
  <c r="K31"/>
  <c r="F26" i="22"/>
  <c r="J26" s="1"/>
  <c r="C23" i="24"/>
  <c r="T21" i="17"/>
  <c r="T40" i="16"/>
  <c r="T12" i="17"/>
  <c r="F35" i="20"/>
  <c r="F33"/>
  <c r="T8" i="17"/>
  <c r="E49" i="16"/>
  <c r="T31"/>
  <c r="D34" i="24" s="1"/>
  <c r="E32" s="1"/>
  <c r="T19" i="16"/>
  <c r="T23"/>
  <c r="T45"/>
  <c r="E48" s="1"/>
  <c r="T41"/>
  <c r="E50" s="1"/>
  <c r="U33" i="20" l="1"/>
  <c r="H40" s="1"/>
  <c r="H39"/>
  <c r="U31"/>
  <c r="U35"/>
  <c r="H38" s="1"/>
  <c r="U23"/>
  <c r="U19"/>
  <c r="F40"/>
  <c r="C46" i="24"/>
  <c r="E30"/>
  <c r="E31"/>
  <c r="E33"/>
  <c r="F38" i="20"/>
  <c r="C45" i="24"/>
  <c r="F39" i="20"/>
  <c r="C44" i="24"/>
  <c r="E29"/>
  <c r="F25" i="17"/>
  <c r="T25" s="1"/>
  <c r="J40" i="20" l="1"/>
  <c r="J38"/>
  <c r="J39"/>
  <c r="E34" i="24"/>
  <c r="E28" i="17"/>
  <c r="C24" i="24" s="1"/>
  <c r="F25" i="22" l="1"/>
  <c r="J25" s="1"/>
  <c r="B48" i="14" l="1"/>
  <c r="B48" i="7"/>
  <c r="B48" i="11"/>
  <c r="B48" i="9"/>
  <c r="B48" i="8"/>
  <c r="B48" i="3"/>
  <c r="B48" i="10"/>
  <c r="B48" i="13"/>
  <c r="B42" i="12"/>
</calcChain>
</file>

<file path=xl/sharedStrings.xml><?xml version="1.0" encoding="utf-8"?>
<sst xmlns="http://schemas.openxmlformats.org/spreadsheetml/2006/main" count="1325" uniqueCount="259">
  <si>
    <t>PIEŅĒMUMS</t>
  </si>
  <si>
    <t>VĒRTĪBA</t>
  </si>
  <si>
    <t>MĒRVIENĪBA</t>
  </si>
  <si>
    <t>informāciju lūdzam aizpildīt par katru projekta ietvaros atbalstāmo projektu atsevišķi:</t>
  </si>
  <si>
    <t>5.</t>
  </si>
  <si>
    <t>nr.p.k.</t>
  </si>
  <si>
    <t>1.</t>
  </si>
  <si>
    <t>2.</t>
  </si>
  <si>
    <t>3.</t>
  </si>
  <si>
    <t>4.</t>
  </si>
  <si>
    <t>6.</t>
  </si>
  <si>
    <t>2.1.</t>
  </si>
  <si>
    <t>2.2.</t>
  </si>
  <si>
    <t>2.3.</t>
  </si>
  <si>
    <t>Plānotās objekta uzturēšanas izmaksas (situācija AR projektu)</t>
  </si>
  <si>
    <t>Esošās objekta uzturēšanas izmaksas (esošā situācija, bez projekta)</t>
  </si>
  <si>
    <t>no tiem vietējie tūristi (%)</t>
  </si>
  <si>
    <t>Sasniedzamais apmeklējuma (tūristu skaita) pieaugums:</t>
  </si>
  <si>
    <t>no tiem ārvalstu tūristi (%)</t>
  </si>
  <si>
    <t>no tiem vairāku dienu vietējie tūristi (ar nakšņošanu) %</t>
  </si>
  <si>
    <t>no tiem vairāku dienu ārvalstu tūristi (ar nakšņošanu) %</t>
  </si>
  <si>
    <t>Projekta īstenošanas rezultātā jaunradītas darba vietas</t>
  </si>
  <si>
    <t>skaits</t>
  </si>
  <si>
    <t>EUR/gadā</t>
  </si>
  <si>
    <t>EUR</t>
  </si>
  <si>
    <t>%</t>
  </si>
  <si>
    <t>nosaukums</t>
  </si>
  <si>
    <t>rādītājs</t>
  </si>
  <si>
    <t>mērvienība</t>
  </si>
  <si>
    <t>Projekta ietvaros atbalstāmā objekta nosaukums:</t>
  </si>
  <si>
    <t>Investīciju apjoms:</t>
  </si>
  <si>
    <t>Projekta iesniedzējs</t>
  </si>
  <si>
    <t>Projekta iesniedzēja statuss (iesniedzējs vai sadarbības partneris)</t>
  </si>
  <si>
    <t>5.1.</t>
  </si>
  <si>
    <t>5.2.</t>
  </si>
  <si>
    <t>4.1.</t>
  </si>
  <si>
    <t>4.2.</t>
  </si>
  <si>
    <t>5.1.1.</t>
  </si>
  <si>
    <t>5.2.1.</t>
  </si>
  <si>
    <t>7.</t>
  </si>
  <si>
    <t>8.</t>
  </si>
  <si>
    <t>9.</t>
  </si>
  <si>
    <t>vidējā darba alga</t>
  </si>
  <si>
    <t>Papildus jaunradītas darba vietas citās nozarēs</t>
  </si>
  <si>
    <t>10.</t>
  </si>
  <si>
    <t>skaits/gadā</t>
  </si>
  <si>
    <t>Vai objektam ir plānots veikt ieejas/apmeklējuma biļešu tirdzniecību</t>
  </si>
  <si>
    <t>izvēle</t>
  </si>
  <si>
    <t>Vienas biļetes cena</t>
  </si>
  <si>
    <t>% apmeklētāju īpatsvars, kam nepieciešams veikt biļetes iegādi</t>
  </si>
  <si>
    <t>1. OBJEKTS</t>
  </si>
  <si>
    <t>Pārskata periods</t>
  </si>
  <si>
    <t>gadi</t>
  </si>
  <si>
    <t>Pārbaude</t>
  </si>
  <si>
    <t>darbavietas</t>
  </si>
  <si>
    <t>Komentārs, avots</t>
  </si>
  <si>
    <t>jā</t>
  </si>
  <si>
    <t>nē</t>
  </si>
  <si>
    <t>Sadarbības partneris</t>
  </si>
  <si>
    <t>Ieņēmumi no biļešu pārdošanas</t>
  </si>
  <si>
    <t>no tiem vietējie tūristi</t>
  </si>
  <si>
    <t>no tiem vairāku dienu vietējie tūristi (ar nakšņošanu)</t>
  </si>
  <si>
    <t>no tiem ārvalstu tūristi</t>
  </si>
  <si>
    <t>no tiem vairāku dienu ārvalstu tūristi (ar nakšņošanu)</t>
  </si>
  <si>
    <t>Gads</t>
  </si>
  <si>
    <t>Kopā</t>
  </si>
  <si>
    <t>Sociālekonomiskās naudas plūsmas pozīcijas</t>
  </si>
  <si>
    <t>1.1.</t>
  </si>
  <si>
    <t>1.2.</t>
  </si>
  <si>
    <t>1.3.</t>
  </si>
  <si>
    <t>1.4.</t>
  </si>
  <si>
    <t>1.5.</t>
  </si>
  <si>
    <t>1.6.</t>
  </si>
  <si>
    <t>1.7.</t>
  </si>
  <si>
    <t>1.8.</t>
  </si>
  <si>
    <t>Finanšu un sociālekonomiskie ieguvumi</t>
  </si>
  <si>
    <t>Finanšu izmaksas</t>
  </si>
  <si>
    <t>Darbības izmaksas</t>
  </si>
  <si>
    <t>Investīciju izmaksas</t>
  </si>
  <si>
    <t>Sociālekonomiskā neto naudas plūsma</t>
  </si>
  <si>
    <t>Diskontēšana</t>
  </si>
  <si>
    <t>Sociālekonomiskā diskonta likme</t>
  </si>
  <si>
    <t>Projekta dzīves cikls</t>
  </si>
  <si>
    <t>Diskonta faktors</t>
  </si>
  <si>
    <t>faktors</t>
  </si>
  <si>
    <t>Diskontēti sociālekonomiskie ieguvumi</t>
  </si>
  <si>
    <t>Diskontēti finanšu un sociālekonomiskie ieguvumi</t>
  </si>
  <si>
    <t>Diskontētas finanšu izmaksas</t>
  </si>
  <si>
    <t>Diskontēta sociālekonomiskā neto naudas plūsma</t>
  </si>
  <si>
    <t>Rādītāju aprēķināšana</t>
  </si>
  <si>
    <t>Ekonomiskā neto pašreizējā vērtība (ENPV)</t>
  </si>
  <si>
    <t>Ekonomiskā ienesīguma vērtība (ERR)</t>
  </si>
  <si>
    <t>Ieguvumu un izmaksu attiecība (B/C)</t>
  </si>
  <si>
    <t>Sociālekonomiskie ieguvumi/zaudējumi</t>
  </si>
  <si>
    <t>Finanšu ieguvumi/izmaksas</t>
  </si>
  <si>
    <t>Ieņēmumi no biļešu tirdzniecības (+)</t>
  </si>
  <si>
    <t>Projekta atlikusī vērtība (+)</t>
  </si>
  <si>
    <t>eur</t>
  </si>
  <si>
    <t>Esošās objekta uzturēšanas (darbības) izmaksas (esošā situācija, bez projekta)</t>
  </si>
  <si>
    <t>Objekta uzturēšanas izmaksas (bez projekta)</t>
  </si>
  <si>
    <t>Objekta uzturēšanas izmaksas (ar projektu)</t>
  </si>
  <si>
    <t>dienas</t>
  </si>
  <si>
    <t>Iedzīvotāju ienākuma nodokļa likme</t>
  </si>
  <si>
    <t>CSP. DSG01. Strādājošo mēneša vidējā darba samaksa (euro; % pret iepriekšējo periodu)</t>
  </si>
  <si>
    <t>http://www.csb.gov.lv/notikumi/pern-latvijas-iedzivotaji-mazak-celojusi-gan-pa-latviju-gan-uz-arvalstim-42983.html</t>
  </si>
  <si>
    <t>vairāku dienu ceļojuma ilgums - ārvalstu tūrists</t>
  </si>
  <si>
    <t>vairāku dienu ceļojuma ilgums - vietējais tūrists</t>
  </si>
  <si>
    <t>http://www.csb.gov.lv/notikumi/latviju-pern-apmekleja-par-95-vairak-arvalstu-celotaju-43955.html</t>
  </si>
  <si>
    <t>vairāku dienu ceļojuma izmaksas dienā - vietējais tūrists</t>
  </si>
  <si>
    <t>vairāku dienu ceļojuma izmaksas dienā - ārvalstu tūrists</t>
  </si>
  <si>
    <t>vienas dienas ārvalstu tūrista izdevumi dienā</t>
  </si>
  <si>
    <t>vienas dienas vietējā tūrista izdevumi dienā</t>
  </si>
  <si>
    <t>csp: TUG12. Ārvalstu ceļotājus raksturojošie rādītāji</t>
  </si>
  <si>
    <t>ieguvumi no vienas dienas vietējiem tūristiem</t>
  </si>
  <si>
    <t>ieguvumi  no vienas dienas ārzemju tūristiem</t>
  </si>
  <si>
    <t>ieguvumi  no vairāku dienu vietējiem tūristiem</t>
  </si>
  <si>
    <t>ieguvumi no vairāku dienu ārzemju tūristiem</t>
  </si>
  <si>
    <t>ieguvumi no nodokļu ieņēmumiem (IIN)</t>
  </si>
  <si>
    <t>Objekta apmeklētāju skaits (pēc projekta ieviešanas)</t>
  </si>
  <si>
    <t>2. OBJEKTS</t>
  </si>
  <si>
    <t>3. OBJEKTS</t>
  </si>
  <si>
    <t>4. OBJEKTS</t>
  </si>
  <si>
    <t>5. OBJEKTS</t>
  </si>
  <si>
    <t>6. OBJEKTS</t>
  </si>
  <si>
    <t>7. OBJEKTS</t>
  </si>
  <si>
    <t>8. OBJEKTS</t>
  </si>
  <si>
    <t>9. OBJEKTS</t>
  </si>
  <si>
    <t>2017.</t>
  </si>
  <si>
    <t xml:space="preserve">Dr. T. Nypan, Directorate for Cultural Heritage, Norway. Cultural Heritage Monuments and Historic buildings as value generators in a post-industrial economy. With emphasis on exploring the role of the sector as economic driver. </t>
  </si>
  <si>
    <t>darba algas (bruto)  izmaiņas, salīdzināmās  cenās (procentos). Finanšu un ekonomisko aprēķinu veikšanai nepieciešamo makroekonomisko pieņēmumu un prognožu skaitliskās vērtības Eiropas Savienības struktūrfondu un Kohēzijas fonda projektiem. 11.07.2016</t>
  </si>
  <si>
    <t>Vidēji2016-2019</t>
  </si>
  <si>
    <t>Vidēji 2020-2039</t>
  </si>
  <si>
    <t>pievienojiet papildus ieguvumus (+) /zaudējumus (-) (ja attiecināms)</t>
  </si>
  <si>
    <t>Uzturēšanas izmaksu pieagums (-) ietaupījums (+)</t>
  </si>
  <si>
    <t>% kam jāpērk biļete. Piem. bērni, pensionāri u.c. var apmeklēt bez maksas/par samazinātu maksu. Tādā gadījumā sniedziet prognozi, cik % iegādājas pilnas maksas biļetes</t>
  </si>
  <si>
    <t>paskaidrojums/ komentārs</t>
  </si>
  <si>
    <t>darba ņēmēja VSAOI likme</t>
  </si>
  <si>
    <t>Neapliekamais minimums</t>
  </si>
  <si>
    <t>izvēlieties gadu, kurā tiks veiktas investīcijas (vai tiks uzsākts veikt investīcijas)</t>
  </si>
  <si>
    <t>Finansējuma avots</t>
  </si>
  <si>
    <t>Summa</t>
  </si>
  <si>
    <t>Eiropas Reģionālās attīstības fonda finansējums</t>
  </si>
  <si>
    <t>Attiecināmais valsts budžeta finansējums</t>
  </si>
  <si>
    <t>Valsts budžeta dotācijas pašvaldībām</t>
  </si>
  <si>
    <t>Pašvaldības finansējums</t>
  </si>
  <si>
    <t>Cits publiskais finansējums</t>
  </si>
  <si>
    <t>Publiskās attiecināmās izmaksas</t>
  </si>
  <si>
    <t>Privātās attiecināmās izmaksas</t>
  </si>
  <si>
    <t>Kopējās attiecināmās izmaksas</t>
  </si>
  <si>
    <t>Publiskās neattiecināmās izmaksas</t>
  </si>
  <si>
    <t>Privātās neattiecināmās izmaksas</t>
  </si>
  <si>
    <t>Neattiecināmās izmaksas kopā</t>
  </si>
  <si>
    <t>Projekta kopējās izmaksas, EUR</t>
  </si>
  <si>
    <t>Finanšu naudas plūsmas pozīcijas</t>
  </si>
  <si>
    <t>Periodiskās investīcijas (atjaunošana u.c.) (bez projekta)</t>
  </si>
  <si>
    <t>Periodiskās investīcijas (atjaunošana u.c.) (ar projektu)</t>
  </si>
  <si>
    <t>Neto naudas plūsma</t>
  </si>
  <si>
    <t>Finanšu ieņēmumi/izmaksas</t>
  </si>
  <si>
    <t>Finansiālais investīciju neto tagadnes ienesīgums (FNPVc)</t>
  </si>
  <si>
    <t>Finanšu iekšējā investīciju peļņas norma (FRRc)</t>
  </si>
  <si>
    <t>Diskontētas Investīciju izmaksas</t>
  </si>
  <si>
    <t>Diskontēti Finanšu ieņēmumi/izmaksas</t>
  </si>
  <si>
    <t>Diskontēta neto naudas plūsma</t>
  </si>
  <si>
    <t>Diskontēti finanšu ieguvumi/izmaksas</t>
  </si>
  <si>
    <t>Finanšu diskonta likme</t>
  </si>
  <si>
    <t>MAINĪGAIS</t>
  </si>
  <si>
    <t>Vērtība bez mainīgā izmaiņām</t>
  </si>
  <si>
    <t>Vērtība pēc mainīgā izmaiņām</t>
  </si>
  <si>
    <t>Novirze</t>
  </si>
  <si>
    <t>2.4.</t>
  </si>
  <si>
    <t>Finansēšanas izmaksas</t>
  </si>
  <si>
    <t>Projektā ieguldītais kapitāls</t>
  </si>
  <si>
    <t>Finansiālais investīciju neto tagadnes ienesīgums (FNPVk)</t>
  </si>
  <si>
    <t>Finanšu iekšējā investīciju peļņas norma (FRRk)</t>
  </si>
  <si>
    <t>2. Galvenie elementi un parametri, ko izmanto IIA  finanšu analīzei (visiem skaitļiem jāatbilst IIA dokumentam. IIA jāveic eiro)</t>
  </si>
  <si>
    <t>Nr.</t>
  </si>
  <si>
    <t>Galvenie elementi un parametri</t>
  </si>
  <si>
    <t>Vērtība</t>
  </si>
  <si>
    <t>Pārskata periods (gadi)</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</si>
  <si>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</si>
  <si>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</si>
  <si>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</si>
  <si>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</si>
  <si>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</si>
  <si>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</si>
  <si>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Atlikusī vērtība (EUR)</t>
  </si>
  <si>
    <t>Ieņēmumi (EUR)</t>
  </si>
  <si>
    <t>2.1. Aizpilda tikai kopējas regulas Regula Nr. 1303/2013 61.panta 3.daļas b).punktā noteiktajā gadījumā un ievērojot citus 61.pantā noteiktus nosacījumus.</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</si>
  <si>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</si>
  <si>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</si>
  <si>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</si>
  <si>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</si>
  <si>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r>
      <t xml:space="preserve">Darbības un aizstāšanas izmaksas (EUR) </t>
    </r>
    <r>
      <rPr>
        <i/>
        <sz val="10"/>
        <rFont val="Calibri"/>
        <family val="2"/>
        <charset val="186"/>
        <scheme val="minor"/>
      </rPr>
      <t>(Eiropas Komisijas 2014.gada 3.marta deleģētās regulas Nr. 480/2014 17.panta izpratnē</t>
    </r>
  </si>
  <si>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</si>
  <si>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</si>
  <si>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</si>
  <si>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</si>
  <si>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</si>
  <si>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</si>
  <si>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</si>
  <si>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</si>
  <si>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</si>
  <si>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</si>
  <si>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</si>
  <si>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</si>
  <si>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</si>
  <si>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</si>
  <si>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</si>
  <si>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</si>
  <si>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</si>
  <si>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Izmaksas</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</si>
  <si>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</si>
  <si>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</si>
  <si>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</si>
  <si>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</si>
  <si>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</si>
  <si>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</si>
  <si>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</si>
  <si>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Neparedzētie izdevumi</t>
  </si>
  <si>
    <t>Naudas plūsmas pozīcijas</t>
  </si>
  <si>
    <t>Kopējie ieņēmumi (+)</t>
  </si>
  <si>
    <t>Kopējās izmaksas (-)</t>
  </si>
  <si>
    <t>1.9.</t>
  </si>
  <si>
    <t>1.10.</t>
  </si>
  <si>
    <t>Aizņēmuma pamatsummas saņemšana</t>
  </si>
  <si>
    <t>2.5.</t>
  </si>
  <si>
    <t>Aizņēmuma pamatsummas atmaksa</t>
  </si>
  <si>
    <t>Aizņēmuma procentu atmaksa</t>
  </si>
  <si>
    <t>2.6.</t>
  </si>
  <si>
    <t>Kumulatīvā neto naudas plūsma</t>
  </si>
  <si>
    <t>4.1.1.</t>
  </si>
  <si>
    <t>4.2.1.</t>
  </si>
  <si>
    <r>
      <rPr>
        <b/>
        <i/>
        <u/>
        <sz val="16"/>
        <color rgb="FFFF0000"/>
        <rFont val="Calibri"/>
        <family val="2"/>
        <charset val="186"/>
        <scheme val="minor"/>
      </rPr>
      <t>t.sk</t>
    </r>
    <r>
      <rPr>
        <b/>
        <i/>
        <sz val="16"/>
        <color rgb="FFFF0000"/>
        <rFont val="Calibri"/>
        <family val="2"/>
        <charset val="186"/>
        <scheme val="minor"/>
      </rPr>
      <t>.</t>
    </r>
    <r>
      <rPr>
        <b/>
        <i/>
        <sz val="12"/>
        <rFont val="Calibri"/>
        <family val="2"/>
        <charset val="186"/>
        <scheme val="minor"/>
      </rPr>
      <t xml:space="preserve"> neparedzētie izdevumi</t>
    </r>
  </si>
  <si>
    <r>
      <t>t.sk</t>
    </r>
    <r>
      <rPr>
        <b/>
        <i/>
        <sz val="16"/>
        <color rgb="FFFF0000"/>
        <rFont val="Calibri"/>
        <family val="2"/>
        <charset val="186"/>
        <scheme val="minor"/>
      </rPr>
      <t>.</t>
    </r>
    <r>
      <rPr>
        <b/>
        <i/>
        <sz val="12"/>
        <rFont val="Calibri"/>
        <family val="2"/>
        <charset val="186"/>
        <scheme val="minor"/>
      </rPr>
      <t xml:space="preserve"> neparedzētie izdevumi</t>
    </r>
  </si>
  <si>
    <t>C</t>
  </si>
  <si>
    <t>Kopējās izmaksas</t>
  </si>
  <si>
    <t>FIN-inv.analīze</t>
  </si>
  <si>
    <t>FIN.-kapit.analīze;                FIN-inv.analīze</t>
  </si>
  <si>
    <t>Soc.ek.analīze</t>
  </si>
  <si>
    <t>PROJEKTS:</t>
  </si>
  <si>
    <t>I - Vispārīga informācija par objektu un rezultātiem</t>
  </si>
  <si>
    <t>II - Informācija par objekta uzturēšanas izmaksām</t>
  </si>
  <si>
    <t>III - Finansēšanas plāns</t>
  </si>
  <si>
    <t>III - Finansēšanas plāns (Saskaņā ar projekta iesnieguma veidlapas 2.pielikumu "finansēšanas plāns")</t>
  </si>
  <si>
    <t>PROJEKTA IDENTIFIKĀCIJAS NR.:</t>
  </si>
  <si>
    <t>ERAF/551SAM/2016/I/06</t>
  </si>
  <si>
    <t>ERAF/551SAM/2016/I/09</t>
  </si>
  <si>
    <t>ERAF/551SAM/2016/I/15</t>
  </si>
  <si>
    <t>ERAF/551SAM/2016/I/13</t>
  </si>
  <si>
    <t>ERAF/551SAM/2016/I/02</t>
  </si>
  <si>
    <t>ERAF/551SAM/2016/I/01</t>
  </si>
  <si>
    <t>Pārbaudei:</t>
  </si>
  <si>
    <t>IIA modelī norādītais, sasniedzamais apmeklējuma pieaugums</t>
  </si>
  <si>
    <t>Projekta ietvaros sasniedzamais apmeklējuma pieaugums līdz 2023.gada beigām, saskaņā ar MK rīkojumu Nr.779 (https://likumi.lv/doc.php?id=287607)</t>
  </si>
  <si>
    <t>IIA modeļa ietvaros tiek pieņemts, ka apmeklētāju uzskaite sākās nākamajā periodā pēc projekta pabeigšanas, t.i. investīcijas tiek veiktas posmā no 2017.līdz2019.gadam, tad apmeklētāju skaits tiek aprēķināts periodam no 2020.gada līdz 2023.gadam (ieskaitot).</t>
  </si>
  <si>
    <t>*jānorāda sasniedzamais apmeklētāju skaits vidēji gadā (pieaugums situācijā ar projektu)</t>
  </si>
  <si>
    <t>[ierakstiet projekta nosaukumu]</t>
  </si>
  <si>
    <t>/lūdzu izvēlieties projekta ID/</t>
  </si>
  <si>
    <t>ERAF/551SAM/2020/IV/00</t>
  </si>
</sst>
</file>

<file path=xl/styles.xml><?xml version="1.0" encoding="utf-8"?>
<styleSheet xmlns="http://schemas.openxmlformats.org/spreadsheetml/2006/main">
  <numFmts count="10">
    <numFmt numFmtId="43" formatCode="_-* #,##0.00_-;\-* #,##0.00_-;_-* &quot;-&quot;??_-;_-@_-"/>
    <numFmt numFmtId="164" formatCode="_-* #,##0_-;\-* #,##0_-;_-* &quot;-&quot;??_-;_-@_-"/>
    <numFmt numFmtId="165" formatCode="#,##0;\(#,##0\);&quot;0&quot;"/>
    <numFmt numFmtId="166" formatCode="dd\ mmm\ yy"/>
    <numFmt numFmtId="167" formatCode="General&quot;.&quot;"/>
    <numFmt numFmtId="168" formatCode="#,##0.0000;\(#,##0.0000\);&quot;0&quot;"/>
    <numFmt numFmtId="169" formatCode="#,##0.00;\(#,##0.00\);&quot;0&quot;"/>
    <numFmt numFmtId="170" formatCode="0.0%"/>
    <numFmt numFmtId="171" formatCode="0.0"/>
    <numFmt numFmtId="172" formatCode="0.000%"/>
  </numFmts>
  <fonts count="44">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i/>
      <sz val="11"/>
      <color rgb="FFFF0000"/>
      <name val="Calibri"/>
      <family val="2"/>
      <charset val="186"/>
      <scheme val="minor"/>
    </font>
    <font>
      <sz val="11"/>
      <color theme="1"/>
      <name val="Calibri"/>
      <family val="2"/>
      <scheme val="minor"/>
    </font>
    <font>
      <sz val="8"/>
      <name val="Times"/>
      <family val="1"/>
    </font>
    <font>
      <sz val="12"/>
      <name val="Times New Roman"/>
      <family val="1"/>
      <charset val="186"/>
    </font>
    <font>
      <b/>
      <sz val="12"/>
      <name val="Times New Roman"/>
      <family val="1"/>
      <charset val="186"/>
    </font>
    <font>
      <sz val="10"/>
      <name val="Arial"/>
      <family val="2"/>
      <charset val="186"/>
    </font>
    <font>
      <b/>
      <sz val="12"/>
      <color theme="1"/>
      <name val="Calibri"/>
      <family val="2"/>
      <charset val="186"/>
      <scheme val="minor"/>
    </font>
    <font>
      <b/>
      <sz val="14"/>
      <color theme="1"/>
      <name val="Calibri"/>
      <family val="2"/>
      <charset val="186"/>
      <scheme val="minor"/>
    </font>
    <font>
      <b/>
      <sz val="11"/>
      <color indexed="8"/>
      <name val="Calibri"/>
      <family val="2"/>
      <charset val="186"/>
      <scheme val="minor"/>
    </font>
    <font>
      <b/>
      <u/>
      <sz val="11"/>
      <color theme="1"/>
      <name val="Calibri"/>
      <family val="2"/>
      <charset val="186"/>
      <scheme val="minor"/>
    </font>
    <font>
      <b/>
      <sz val="11"/>
      <color rgb="FFFF0000"/>
      <name val="Calibri"/>
      <family val="2"/>
      <charset val="186"/>
      <scheme val="minor"/>
    </font>
    <font>
      <b/>
      <sz val="10"/>
      <name val="Calibri"/>
      <family val="2"/>
      <charset val="186"/>
      <scheme val="minor"/>
    </font>
    <font>
      <sz val="10"/>
      <name val="Calibri"/>
      <family val="2"/>
      <charset val="186"/>
      <scheme val="minor"/>
    </font>
    <font>
      <b/>
      <sz val="10"/>
      <color indexed="10"/>
      <name val="Calibri"/>
      <family val="2"/>
      <charset val="186"/>
      <scheme val="minor"/>
    </font>
    <font>
      <i/>
      <sz val="10"/>
      <name val="Calibri"/>
      <family val="2"/>
      <charset val="186"/>
      <scheme val="minor"/>
    </font>
    <font>
      <b/>
      <sz val="10"/>
      <color indexed="20"/>
      <name val="Calibri"/>
      <family val="2"/>
      <charset val="186"/>
      <scheme val="minor"/>
    </font>
    <font>
      <b/>
      <sz val="22"/>
      <color theme="0"/>
      <name val="Calibri"/>
      <family val="2"/>
      <charset val="186"/>
      <scheme val="minor"/>
    </font>
    <font>
      <sz val="10"/>
      <color rgb="FFFF0000"/>
      <name val="Calibri"/>
      <family val="2"/>
      <charset val="186"/>
      <scheme val="minor"/>
    </font>
    <font>
      <b/>
      <sz val="9"/>
      <name val="Calibri"/>
      <family val="2"/>
      <charset val="186"/>
      <scheme val="minor"/>
    </font>
    <font>
      <sz val="12"/>
      <name val="Calibri"/>
      <family val="2"/>
      <charset val="186"/>
      <scheme val="minor"/>
    </font>
    <font>
      <b/>
      <sz val="12"/>
      <name val="Calibri"/>
      <family val="2"/>
      <charset val="186"/>
      <scheme val="minor"/>
    </font>
    <font>
      <i/>
      <sz val="10"/>
      <color theme="1"/>
      <name val="Calibri"/>
      <family val="2"/>
      <charset val="186"/>
      <scheme val="minor"/>
    </font>
    <font>
      <b/>
      <i/>
      <sz val="12"/>
      <color theme="1"/>
      <name val="Calibri"/>
      <family val="2"/>
      <charset val="186"/>
      <scheme val="minor"/>
    </font>
    <font>
      <b/>
      <i/>
      <sz val="12"/>
      <name val="Calibri"/>
      <family val="2"/>
      <charset val="186"/>
      <scheme val="minor"/>
    </font>
    <font>
      <sz val="12"/>
      <color theme="1"/>
      <name val="Calibri"/>
      <family val="2"/>
      <charset val="186"/>
      <scheme val="minor"/>
    </font>
    <font>
      <b/>
      <sz val="10"/>
      <color rgb="FFFF0000"/>
      <name val="Calibri"/>
      <family val="2"/>
      <charset val="186"/>
      <scheme val="minor"/>
    </font>
    <font>
      <b/>
      <sz val="10"/>
      <color theme="1"/>
      <name val="Calibri"/>
      <family val="2"/>
      <charset val="186"/>
      <scheme val="minor"/>
    </font>
    <font>
      <sz val="10"/>
      <color theme="1"/>
      <name val="Calibri"/>
      <family val="2"/>
      <charset val="186"/>
      <scheme val="minor"/>
    </font>
    <font>
      <b/>
      <sz val="16"/>
      <name val="Calibri"/>
      <family val="2"/>
      <charset val="186"/>
      <scheme val="minor"/>
    </font>
    <font>
      <i/>
      <sz val="12"/>
      <color rgb="FFFF0000"/>
      <name val="Calibri"/>
      <family val="2"/>
      <charset val="186"/>
      <scheme val="minor"/>
    </font>
    <font>
      <b/>
      <i/>
      <sz val="12"/>
      <color rgb="FFFF0000"/>
      <name val="Calibri"/>
      <family val="2"/>
      <charset val="186"/>
      <scheme val="minor"/>
    </font>
    <font>
      <b/>
      <i/>
      <u/>
      <sz val="16"/>
      <color rgb="FFFF0000"/>
      <name val="Calibri"/>
      <family val="2"/>
      <charset val="186"/>
      <scheme val="minor"/>
    </font>
    <font>
      <b/>
      <i/>
      <sz val="16"/>
      <color rgb="FFFF0000"/>
      <name val="Calibri"/>
      <family val="2"/>
      <charset val="186"/>
      <scheme val="minor"/>
    </font>
    <font>
      <sz val="11"/>
      <color theme="0"/>
      <name val="Calibri"/>
      <family val="2"/>
      <charset val="186"/>
      <scheme val="minor"/>
    </font>
    <font>
      <b/>
      <sz val="14"/>
      <color rgb="FFC00000"/>
      <name val="Calibri"/>
      <family val="2"/>
      <charset val="186"/>
      <scheme val="minor"/>
    </font>
    <font>
      <u/>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b/>
      <sz val="22"/>
      <name val="Calibri"/>
      <family val="2"/>
      <charset val="186"/>
      <scheme val="minor"/>
    </font>
    <font>
      <b/>
      <u/>
      <sz val="11"/>
      <color rgb="FFFF0000"/>
      <name val="Calibri"/>
      <family val="2"/>
      <charset val="186"/>
      <scheme val="minor"/>
    </font>
  </fonts>
  <fills count="17">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rgb="FFFFE600"/>
        <bgColor indexed="64"/>
      </patternFill>
    </fill>
    <fill>
      <patternFill patternType="solid">
        <fgColor indexed="55"/>
        <bgColor indexed="64"/>
      </patternFill>
    </fill>
    <fill>
      <patternFill patternType="solid">
        <fgColor indexed="9"/>
        <bgColor indexed="64"/>
      </patternFill>
    </fill>
    <fill>
      <patternFill patternType="solid">
        <fgColor indexed="22"/>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72C838"/>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7" fillId="0" borderId="0"/>
    <xf numFmtId="167" fontId="8" fillId="7" borderId="5" applyAlignment="0" applyProtection="0"/>
    <xf numFmtId="9" fontId="7" fillId="0" borderId="0" applyFont="0" applyFill="0" applyBorder="0" applyAlignment="0" applyProtection="0"/>
    <xf numFmtId="0" fontId="9" fillId="0" borderId="0" applyNumberFormat="0" applyFill="0" applyBorder="0" applyAlignment="0" applyProtection="0"/>
  </cellStyleXfs>
  <cellXfs count="350">
    <xf numFmtId="0" fontId="0" fillId="0" borderId="0" xfId="0"/>
    <xf numFmtId="0" fontId="4" fillId="0" borderId="0" xfId="0" applyFont="1"/>
    <xf numFmtId="0" fontId="3" fillId="0" borderId="0" xfId="0" applyFont="1"/>
    <xf numFmtId="43" fontId="0" fillId="0" borderId="1" xfId="1" applyFont="1" applyBorder="1"/>
    <xf numFmtId="164" fontId="0" fillId="0" borderId="1" xfId="1" applyNumberFormat="1" applyFont="1" applyBorder="1"/>
    <xf numFmtId="43" fontId="0" fillId="0" borderId="1" xfId="1" applyNumberFormat="1" applyFont="1" applyFill="1" applyBorder="1"/>
    <xf numFmtId="0" fontId="2" fillId="0" borderId="0" xfId="0" applyFont="1"/>
    <xf numFmtId="0" fontId="0" fillId="0" borderId="1" xfId="0" applyFont="1" applyBorder="1"/>
    <xf numFmtId="0" fontId="4" fillId="0" borderId="0" xfId="0" applyFont="1" applyProtection="1"/>
    <xf numFmtId="0" fontId="3" fillId="0" borderId="0" xfId="0" applyFont="1" applyProtection="1"/>
    <xf numFmtId="43" fontId="0" fillId="3" borderId="1" xfId="1" applyFont="1" applyFill="1" applyBorder="1" applyProtection="1">
      <protection locked="0"/>
    </xf>
    <xf numFmtId="164" fontId="0" fillId="3" borderId="1" xfId="1" applyNumberFormat="1" applyFont="1" applyFill="1" applyBorder="1" applyProtection="1">
      <protection locked="0"/>
    </xf>
    <xf numFmtId="9" fontId="0" fillId="3" borderId="1" xfId="2" applyFont="1" applyFill="1" applyBorder="1" applyProtection="1">
      <protection locked="0"/>
    </xf>
    <xf numFmtId="43" fontId="0" fillId="3" borderId="1" xfId="1" applyNumberFormat="1" applyFont="1" applyFill="1" applyBorder="1" applyProtection="1">
      <protection locked="0"/>
    </xf>
    <xf numFmtId="0" fontId="2" fillId="3" borderId="1" xfId="0" applyFont="1" applyFill="1" applyBorder="1" applyProtection="1">
      <protection locked="0"/>
    </xf>
    <xf numFmtId="43" fontId="0" fillId="0" borderId="1" xfId="1" applyNumberFormat="1" applyFont="1" applyBorder="1"/>
    <xf numFmtId="0" fontId="13" fillId="0" borderId="0" xfId="0" applyFont="1" applyProtection="1"/>
    <xf numFmtId="0" fontId="14" fillId="0" borderId="0" xfId="0" applyFont="1" applyProtection="1"/>
    <xf numFmtId="0" fontId="14" fillId="0" borderId="1" xfId="0" applyFont="1" applyBorder="1" applyProtection="1"/>
    <xf numFmtId="0" fontId="15" fillId="5" borderId="7" xfId="4" applyFont="1" applyFill="1" applyBorder="1" applyProtection="1"/>
    <xf numFmtId="0" fontId="16" fillId="5" borderId="8" xfId="4" applyFont="1" applyFill="1" applyBorder="1" applyProtection="1"/>
    <xf numFmtId="0" fontId="17" fillId="5" borderId="8" xfId="4" applyFont="1" applyFill="1" applyBorder="1" applyAlignment="1" applyProtection="1">
      <alignment horizontal="left"/>
    </xf>
    <xf numFmtId="0" fontId="16" fillId="5" borderId="9" xfId="4" applyFont="1" applyFill="1" applyBorder="1" applyProtection="1"/>
    <xf numFmtId="0" fontId="16" fillId="0" borderId="0" xfId="5" applyFont="1" applyProtection="1"/>
    <xf numFmtId="0" fontId="18" fillId="5" borderId="10" xfId="4" applyFont="1" applyFill="1" applyBorder="1" applyProtection="1"/>
    <xf numFmtId="0" fontId="15" fillId="5" borderId="0" xfId="4" applyFont="1" applyFill="1" applyBorder="1" applyProtection="1"/>
    <xf numFmtId="0" fontId="16" fillId="5" borderId="0" xfId="4" applyFont="1" applyFill="1" applyBorder="1" applyProtection="1"/>
    <xf numFmtId="0" fontId="19" fillId="5" borderId="0" xfId="4" applyFont="1" applyFill="1" applyBorder="1" applyAlignment="1" applyProtection="1">
      <alignment horizontal="left"/>
    </xf>
    <xf numFmtId="0" fontId="16" fillId="5" borderId="11" xfId="4" applyFont="1" applyFill="1" applyBorder="1" applyProtection="1"/>
    <xf numFmtId="0" fontId="16" fillId="6" borderId="0" xfId="4" applyFont="1" applyFill="1" applyProtection="1"/>
    <xf numFmtId="0" fontId="16" fillId="6" borderId="0" xfId="4" applyFont="1" applyFill="1" applyAlignment="1" applyProtection="1">
      <alignment horizontal="left"/>
    </xf>
    <xf numFmtId="166" fontId="16" fillId="6" borderId="0" xfId="4" applyNumberFormat="1" applyFont="1" applyFill="1" applyProtection="1"/>
    <xf numFmtId="0" fontId="15" fillId="8" borderId="7" xfId="4" applyFont="1" applyFill="1" applyBorder="1" applyProtection="1"/>
    <xf numFmtId="0" fontId="15" fillId="8" borderId="8" xfId="4" applyFont="1" applyFill="1" applyBorder="1" applyAlignment="1" applyProtection="1">
      <alignment horizontal="left"/>
    </xf>
    <xf numFmtId="0" fontId="15" fillId="8" borderId="8" xfId="4" applyFont="1" applyFill="1" applyBorder="1" applyProtection="1"/>
    <xf numFmtId="165" fontId="16" fillId="8" borderId="8" xfId="4" applyNumberFormat="1" applyFont="1" applyFill="1" applyBorder="1" applyAlignment="1" applyProtection="1">
      <alignment horizontal="right"/>
    </xf>
    <xf numFmtId="165" fontId="15" fillId="8" borderId="2" xfId="4" applyNumberFormat="1" applyFont="1" applyFill="1" applyBorder="1" applyAlignment="1" applyProtection="1">
      <alignment horizontal="right"/>
    </xf>
    <xf numFmtId="9" fontId="16" fillId="0" borderId="0" xfId="7" applyFont="1" applyProtection="1"/>
    <xf numFmtId="0" fontId="16" fillId="6" borderId="10" xfId="4" applyFont="1" applyFill="1" applyBorder="1" applyProtection="1"/>
    <xf numFmtId="0" fontId="16" fillId="6" borderId="0" xfId="4" applyFont="1" applyFill="1" applyBorder="1" applyProtection="1"/>
    <xf numFmtId="0" fontId="16" fillId="6" borderId="0" xfId="4" applyFont="1" applyFill="1" applyBorder="1" applyAlignment="1" applyProtection="1">
      <alignment horizontal="left"/>
    </xf>
    <xf numFmtId="165" fontId="16" fillId="9" borderId="0" xfId="4" applyNumberFormat="1" applyFont="1" applyFill="1" applyBorder="1" applyProtection="1"/>
    <xf numFmtId="9" fontId="16" fillId="0" borderId="0" xfId="7" applyNumberFormat="1" applyFont="1" applyProtection="1"/>
    <xf numFmtId="0" fontId="21" fillId="3" borderId="0" xfId="4" applyFont="1" applyFill="1" applyBorder="1" applyAlignment="1" applyProtection="1">
      <alignment horizontal="left"/>
      <protection locked="0"/>
    </xf>
    <xf numFmtId="165" fontId="16" fillId="3" borderId="0" xfId="4" applyNumberFormat="1" applyFont="1" applyFill="1" applyBorder="1" applyProtection="1">
      <protection locked="0"/>
    </xf>
    <xf numFmtId="0" fontId="16" fillId="8" borderId="10" xfId="4" applyFont="1" applyFill="1" applyBorder="1" applyProtection="1"/>
    <xf numFmtId="0" fontId="15" fillId="8" borderId="0" xfId="4" applyFont="1" applyFill="1" applyBorder="1" applyAlignment="1" applyProtection="1">
      <alignment horizontal="left"/>
    </xf>
    <xf numFmtId="165" fontId="16" fillId="8" borderId="0" xfId="4" applyNumberFormat="1" applyFont="1" applyFill="1" applyBorder="1" applyAlignment="1" applyProtection="1">
      <alignment horizontal="right"/>
    </xf>
    <xf numFmtId="165" fontId="16" fillId="10" borderId="0" xfId="4" applyNumberFormat="1" applyFont="1" applyFill="1" applyBorder="1" applyProtection="1"/>
    <xf numFmtId="165" fontId="16" fillId="3" borderId="15" xfId="4" applyNumberFormat="1" applyFont="1" applyFill="1" applyBorder="1" applyProtection="1"/>
    <xf numFmtId="165" fontId="15" fillId="8" borderId="9" xfId="4" applyNumberFormat="1" applyFont="1" applyFill="1" applyBorder="1" applyAlignment="1" applyProtection="1">
      <alignment horizontal="right"/>
    </xf>
    <xf numFmtId="0" fontId="16" fillId="0" borderId="0" xfId="4" applyFont="1" applyBorder="1" applyProtection="1"/>
    <xf numFmtId="0" fontId="16" fillId="0" borderId="0" xfId="5" applyFont="1" applyAlignment="1" applyProtection="1">
      <alignment horizontal="left"/>
    </xf>
    <xf numFmtId="0" fontId="15" fillId="8" borderId="12" xfId="4" applyFont="1" applyFill="1" applyBorder="1" applyProtection="1"/>
    <xf numFmtId="0" fontId="15" fillId="8" borderId="13" xfId="4" applyFont="1" applyFill="1" applyBorder="1" applyAlignment="1" applyProtection="1">
      <alignment horizontal="left"/>
    </xf>
    <xf numFmtId="0" fontId="15" fillId="8" borderId="13" xfId="4" applyFont="1" applyFill="1" applyBorder="1" applyProtection="1"/>
    <xf numFmtId="165" fontId="15" fillId="8" borderId="13" xfId="4" applyNumberFormat="1" applyFont="1" applyFill="1" applyBorder="1" applyProtection="1"/>
    <xf numFmtId="165" fontId="16" fillId="0" borderId="0" xfId="5" applyNumberFormat="1" applyFont="1" applyAlignment="1" applyProtection="1">
      <alignment horizontal="left"/>
    </xf>
    <xf numFmtId="165" fontId="16" fillId="0" borderId="0" xfId="5" applyNumberFormat="1" applyFont="1" applyProtection="1"/>
    <xf numFmtId="165" fontId="16" fillId="0" borderId="9" xfId="5" applyNumberFormat="1" applyFont="1" applyBorder="1" applyProtection="1"/>
    <xf numFmtId="165" fontId="15" fillId="0" borderId="0" xfId="5" applyNumberFormat="1" applyFont="1" applyProtection="1"/>
    <xf numFmtId="165" fontId="16" fillId="0" borderId="11" xfId="5" applyNumberFormat="1" applyFont="1" applyBorder="1" applyAlignment="1" applyProtection="1">
      <alignment horizontal="center"/>
    </xf>
    <xf numFmtId="10" fontId="16" fillId="4" borderId="1" xfId="5" applyNumberFormat="1" applyFont="1" applyFill="1" applyBorder="1" applyAlignment="1" applyProtection="1">
      <alignment horizontal="center"/>
    </xf>
    <xf numFmtId="165" fontId="16" fillId="0" borderId="0" xfId="5" applyNumberFormat="1" applyFont="1" applyBorder="1" applyProtection="1"/>
    <xf numFmtId="165" fontId="15" fillId="6" borderId="0" xfId="4" applyNumberFormat="1" applyFont="1" applyFill="1" applyProtection="1"/>
    <xf numFmtId="165" fontId="16" fillId="6" borderId="11" xfId="4" applyNumberFormat="1" applyFont="1" applyFill="1" applyBorder="1" applyAlignment="1" applyProtection="1">
      <alignment horizontal="center"/>
    </xf>
    <xf numFmtId="165" fontId="16" fillId="6" borderId="0" xfId="4" applyNumberFormat="1" applyFont="1" applyFill="1" applyProtection="1"/>
    <xf numFmtId="165" fontId="16" fillId="0" borderId="13" xfId="5" applyNumberFormat="1" applyFont="1" applyBorder="1" applyProtection="1"/>
    <xf numFmtId="165" fontId="15" fillId="6" borderId="13" xfId="4" applyNumberFormat="1" applyFont="1" applyFill="1" applyBorder="1" applyProtection="1"/>
    <xf numFmtId="165" fontId="16" fillId="6" borderId="14" xfId="4" applyNumberFormat="1" applyFont="1" applyFill="1" applyBorder="1" applyAlignment="1" applyProtection="1">
      <alignment horizontal="center"/>
    </xf>
    <xf numFmtId="168" fontId="16" fillId="6" borderId="13" xfId="4" applyNumberFormat="1" applyFont="1" applyFill="1" applyBorder="1" applyProtection="1"/>
    <xf numFmtId="165" fontId="15" fillId="6" borderId="8" xfId="4" applyNumberFormat="1" applyFont="1" applyFill="1" applyBorder="1" applyAlignment="1" applyProtection="1">
      <alignment horizontal="left"/>
    </xf>
    <xf numFmtId="165" fontId="15" fillId="6" borderId="8" xfId="4" applyNumberFormat="1" applyFont="1" applyFill="1" applyBorder="1" applyProtection="1"/>
    <xf numFmtId="165" fontId="15" fillId="6" borderId="9" xfId="4" applyNumberFormat="1" applyFont="1" applyFill="1" applyBorder="1" applyAlignment="1" applyProtection="1">
      <alignment horizontal="center"/>
    </xf>
    <xf numFmtId="165" fontId="16" fillId="0" borderId="8" xfId="5" applyNumberFormat="1" applyFont="1" applyBorder="1" applyProtection="1"/>
    <xf numFmtId="165" fontId="16" fillId="0" borderId="2" xfId="5" applyNumberFormat="1" applyFont="1" applyBorder="1" applyProtection="1"/>
    <xf numFmtId="165" fontId="15" fillId="6" borderId="0" xfId="4" applyNumberFormat="1" applyFont="1" applyFill="1" applyBorder="1" applyAlignment="1" applyProtection="1">
      <alignment horizontal="left"/>
    </xf>
    <xf numFmtId="165" fontId="15" fillId="6" borderId="0" xfId="4" applyNumberFormat="1" applyFont="1" applyFill="1" applyBorder="1" applyProtection="1"/>
    <xf numFmtId="165" fontId="15" fillId="6" borderId="11" xfId="4" applyNumberFormat="1" applyFont="1" applyFill="1" applyBorder="1" applyAlignment="1" applyProtection="1">
      <alignment horizontal="center"/>
    </xf>
    <xf numFmtId="165" fontId="15" fillId="8" borderId="0" xfId="4" applyNumberFormat="1" applyFont="1" applyFill="1" applyBorder="1" applyAlignment="1" applyProtection="1">
      <alignment horizontal="left"/>
    </xf>
    <xf numFmtId="165" fontId="15" fillId="8" borderId="11" xfId="4" applyNumberFormat="1" applyFont="1" applyFill="1" applyBorder="1" applyAlignment="1" applyProtection="1">
      <alignment horizontal="center"/>
    </xf>
    <xf numFmtId="165" fontId="16" fillId="8" borderId="0" xfId="5" applyNumberFormat="1" applyFont="1" applyFill="1" applyBorder="1" applyProtection="1"/>
    <xf numFmtId="165" fontId="16" fillId="0" borderId="13" xfId="5" applyNumberFormat="1" applyFont="1" applyBorder="1" applyAlignment="1" applyProtection="1">
      <alignment horizontal="left"/>
    </xf>
    <xf numFmtId="165" fontId="15" fillId="6" borderId="14" xfId="4" applyNumberFormat="1" applyFont="1" applyFill="1" applyBorder="1" applyAlignment="1" applyProtection="1">
      <alignment horizontal="center"/>
    </xf>
    <xf numFmtId="165" fontId="16" fillId="0" borderId="8" xfId="5" applyNumberFormat="1" applyFont="1" applyBorder="1" applyAlignment="1" applyProtection="1">
      <alignment horizontal="center"/>
    </xf>
    <xf numFmtId="10" fontId="16" fillId="0" borderId="0" xfId="5" applyNumberFormat="1" applyFont="1" applyAlignment="1" applyProtection="1">
      <alignment horizontal="center"/>
    </xf>
    <xf numFmtId="165" fontId="16" fillId="6" borderId="0" xfId="8" applyNumberFormat="1" applyFont="1" applyFill="1" applyProtection="1"/>
    <xf numFmtId="169" fontId="16" fillId="0" borderId="0" xfId="5" applyNumberFormat="1" applyFont="1" applyAlignment="1" applyProtection="1">
      <alignment horizontal="center"/>
    </xf>
    <xf numFmtId="9" fontId="16" fillId="0" borderId="0" xfId="2" applyFont="1" applyProtection="1"/>
    <xf numFmtId="0" fontId="0" fillId="0" borderId="0" xfId="0" applyFont="1"/>
    <xf numFmtId="0" fontId="0" fillId="2" borderId="1" xfId="0" applyFont="1" applyFill="1" applyBorder="1"/>
    <xf numFmtId="0" fontId="0" fillId="0" borderId="1" xfId="0" applyFont="1" applyBorder="1" applyAlignment="1">
      <alignment horizontal="left"/>
    </xf>
    <xf numFmtId="164" fontId="0" fillId="0" borderId="0" xfId="0" applyNumberFormat="1" applyFont="1"/>
    <xf numFmtId="0" fontId="0" fillId="0" borderId="1" xfId="0" applyFont="1" applyFill="1" applyBorder="1"/>
    <xf numFmtId="0" fontId="0" fillId="0" borderId="1" xfId="0" applyFont="1" applyFill="1" applyBorder="1" applyAlignment="1">
      <alignment horizontal="left"/>
    </xf>
    <xf numFmtId="43" fontId="0" fillId="0" borderId="1" xfId="0" applyNumberFormat="1" applyFont="1" applyBorder="1"/>
    <xf numFmtId="0" fontId="0" fillId="0" borderId="0" xfId="0" applyFont="1" applyProtection="1"/>
    <xf numFmtId="0" fontId="0" fillId="3" borderId="1" xfId="0" applyFont="1" applyFill="1" applyBorder="1" applyProtection="1">
      <protection locked="0"/>
    </xf>
    <xf numFmtId="0" fontId="0" fillId="0" borderId="1" xfId="0" applyFont="1" applyBorder="1" applyProtection="1"/>
    <xf numFmtId="164" fontId="0" fillId="3" borderId="1" xfId="0" applyNumberFormat="1" applyFont="1" applyFill="1" applyBorder="1" applyProtection="1">
      <protection locked="0"/>
    </xf>
    <xf numFmtId="9" fontId="0" fillId="3" borderId="1" xfId="0" applyNumberFormat="1" applyFont="1" applyFill="1" applyBorder="1" applyProtection="1">
      <protection locked="0"/>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pplyProtection="1"/>
    <xf numFmtId="0" fontId="0" fillId="0" borderId="0" xfId="0" applyFont="1" applyAlignment="1">
      <alignment horizontal="left"/>
    </xf>
    <xf numFmtId="43" fontId="0" fillId="0" borderId="0" xfId="0" applyNumberFormat="1" applyFont="1" applyProtection="1"/>
    <xf numFmtId="0" fontId="0" fillId="3" borderId="15" xfId="0" applyFont="1" applyFill="1" applyBorder="1" applyProtection="1"/>
    <xf numFmtId="0" fontId="0" fillId="0" borderId="1" xfId="0" applyFont="1" applyBorder="1" applyAlignment="1" applyProtection="1">
      <alignment horizontal="left"/>
    </xf>
    <xf numFmtId="9" fontId="0" fillId="0" borderId="1" xfId="0" applyNumberFormat="1" applyFont="1" applyBorder="1" applyProtection="1"/>
    <xf numFmtId="0" fontId="0" fillId="0" borderId="2" xfId="0" applyFont="1" applyBorder="1" applyAlignment="1" applyProtection="1">
      <alignment vertical="center" wrapText="1"/>
    </xf>
    <xf numFmtId="0" fontId="0" fillId="0" borderId="3" xfId="0" applyFont="1" applyBorder="1" applyAlignment="1" applyProtection="1">
      <alignment vertical="center" wrapText="1"/>
    </xf>
    <xf numFmtId="0" fontId="0" fillId="0" borderId="1" xfId="0" applyFont="1" applyFill="1" applyBorder="1" applyProtection="1"/>
    <xf numFmtId="0" fontId="0" fillId="0" borderId="1" xfId="0" applyFont="1" applyFill="1" applyBorder="1" applyAlignment="1" applyProtection="1">
      <alignment horizontal="left"/>
    </xf>
    <xf numFmtId="0" fontId="0" fillId="0" borderId="0" xfId="0" applyFont="1" applyAlignment="1" applyProtection="1">
      <alignment horizontal="left"/>
    </xf>
    <xf numFmtId="170" fontId="0" fillId="0" borderId="1" xfId="0" applyNumberFormat="1" applyFont="1" applyBorder="1"/>
    <xf numFmtId="9" fontId="0" fillId="0" borderId="1" xfId="0" applyNumberFormat="1" applyFont="1" applyBorder="1"/>
    <xf numFmtId="171" fontId="0" fillId="0" borderId="1" xfId="0" applyNumberFormat="1" applyFont="1" applyBorder="1"/>
    <xf numFmtId="0" fontId="0" fillId="0" borderId="1" xfId="0" applyFont="1" applyBorder="1" applyAlignment="1">
      <alignment wrapText="1"/>
    </xf>
    <xf numFmtId="170" fontId="0" fillId="0" borderId="1" xfId="0" applyNumberFormat="1" applyFont="1" applyFill="1" applyBorder="1"/>
    <xf numFmtId="9" fontId="0" fillId="0" borderId="0" xfId="0" applyNumberFormat="1" applyFont="1"/>
    <xf numFmtId="0" fontId="22" fillId="0" borderId="1" xfId="3" applyFont="1" applyFill="1" applyBorder="1" applyAlignment="1" applyProtection="1">
      <alignment horizontal="left" vertical="center" wrapText="1"/>
      <protection hidden="1"/>
    </xf>
    <xf numFmtId="0" fontId="15" fillId="6" borderId="1" xfId="4" applyFont="1" applyFill="1" applyBorder="1" applyAlignment="1" applyProtection="1">
      <alignment horizontal="left"/>
    </xf>
    <xf numFmtId="4" fontId="23" fillId="9" borderId="1" xfId="0" applyNumberFormat="1" applyFont="1" applyFill="1" applyBorder="1" applyAlignment="1">
      <alignment horizontal="right" vertical="center"/>
    </xf>
    <xf numFmtId="2" fontId="23" fillId="9" borderId="1" xfId="0" applyNumberFormat="1" applyFont="1" applyFill="1" applyBorder="1" applyAlignment="1">
      <alignment horizontal="right" vertical="center" wrapText="1"/>
    </xf>
    <xf numFmtId="4" fontId="24" fillId="9" borderId="1" xfId="0" applyNumberFormat="1" applyFont="1" applyFill="1" applyBorder="1" applyAlignment="1">
      <alignment horizontal="right" vertical="center"/>
    </xf>
    <xf numFmtId="2" fontId="24" fillId="9" borderId="1" xfId="0" applyNumberFormat="1" applyFont="1" applyFill="1" applyBorder="1" applyAlignment="1">
      <alignment horizontal="right" vertical="center" wrapText="1"/>
    </xf>
    <xf numFmtId="4" fontId="10" fillId="9" borderId="1" xfId="0" applyNumberFormat="1" applyFont="1" applyFill="1" applyBorder="1"/>
    <xf numFmtId="4" fontId="26" fillId="9" borderId="1" xfId="0" applyNumberFormat="1" applyFont="1" applyFill="1" applyBorder="1"/>
    <xf numFmtId="2" fontId="27" fillId="9" borderId="1" xfId="0" applyNumberFormat="1" applyFont="1" applyFill="1" applyBorder="1" applyAlignment="1">
      <alignment horizontal="right" vertical="center" wrapText="1"/>
    </xf>
    <xf numFmtId="4" fontId="23" fillId="3" borderId="1" xfId="0" applyNumberFormat="1" applyFont="1" applyFill="1" applyBorder="1" applyAlignment="1">
      <alignment horizontal="right" vertical="center"/>
    </xf>
    <xf numFmtId="4" fontId="23" fillId="11" borderId="1" xfId="0" applyNumberFormat="1" applyFont="1" applyFill="1" applyBorder="1" applyAlignment="1">
      <alignment horizontal="right" vertical="center"/>
    </xf>
    <xf numFmtId="2" fontId="23" fillId="11" borderId="1" xfId="0" applyNumberFormat="1" applyFont="1" applyFill="1" applyBorder="1" applyAlignment="1">
      <alignment horizontal="right" vertical="center" wrapText="1"/>
    </xf>
    <xf numFmtId="4" fontId="24" fillId="11" borderId="1" xfId="0" applyNumberFormat="1" applyFont="1" applyFill="1" applyBorder="1" applyAlignment="1">
      <alignment horizontal="right" vertical="center"/>
    </xf>
    <xf numFmtId="2" fontId="24" fillId="11" borderId="1" xfId="0" applyNumberFormat="1" applyFont="1" applyFill="1" applyBorder="1" applyAlignment="1">
      <alignment horizontal="right" vertical="center" wrapText="1"/>
    </xf>
    <xf numFmtId="4" fontId="10" fillId="11" borderId="1" xfId="0" applyNumberFormat="1" applyFont="1" applyFill="1" applyBorder="1"/>
    <xf numFmtId="4" fontId="28" fillId="3" borderId="1" xfId="0" applyNumberFormat="1" applyFont="1" applyFill="1" applyBorder="1"/>
    <xf numFmtId="4" fontId="26" fillId="11" borderId="1" xfId="0" applyNumberFormat="1" applyFont="1" applyFill="1" applyBorder="1"/>
    <xf numFmtId="4" fontId="27" fillId="11" borderId="1" xfId="0" applyNumberFormat="1" applyFont="1" applyFill="1" applyBorder="1" applyAlignment="1">
      <alignment horizontal="right" vertical="center"/>
    </xf>
    <xf numFmtId="2" fontId="27" fillId="11" borderId="1" xfId="0" applyNumberFormat="1" applyFont="1" applyFill="1" applyBorder="1" applyAlignment="1">
      <alignment horizontal="right" vertical="center" wrapText="1"/>
    </xf>
    <xf numFmtId="0" fontId="16" fillId="10" borderId="0" xfId="4" applyFont="1" applyFill="1" applyBorder="1" applyAlignment="1" applyProtection="1">
      <alignment horizontal="left"/>
    </xf>
    <xf numFmtId="0" fontId="16" fillId="10" borderId="8" xfId="4" applyFont="1" applyFill="1" applyBorder="1" applyProtection="1"/>
    <xf numFmtId="165" fontId="15" fillId="0" borderId="13" xfId="5" applyNumberFormat="1" applyFont="1" applyBorder="1" applyAlignment="1" applyProtection="1">
      <alignment horizontal="left"/>
    </xf>
    <xf numFmtId="165" fontId="16" fillId="0" borderId="1" xfId="5" applyNumberFormat="1" applyFont="1" applyBorder="1" applyProtection="1"/>
    <xf numFmtId="0" fontId="16" fillId="10" borderId="0" xfId="4" applyFont="1" applyFill="1" applyBorder="1" applyProtection="1"/>
    <xf numFmtId="0" fontId="29" fillId="3" borderId="0" xfId="4" applyFont="1" applyFill="1" applyAlignment="1" applyProtection="1">
      <alignment horizontal="center"/>
    </xf>
    <xf numFmtId="9" fontId="15" fillId="3" borderId="15" xfId="4" applyNumberFormat="1" applyFont="1" applyFill="1" applyBorder="1" applyAlignment="1" applyProtection="1">
      <alignment horizontal="center"/>
    </xf>
    <xf numFmtId="10" fontId="16" fillId="0" borderId="0" xfId="2" applyNumberFormat="1" applyFont="1" applyAlignment="1" applyProtection="1">
      <alignment horizontal="center"/>
    </xf>
    <xf numFmtId="43" fontId="16" fillId="0" borderId="0" xfId="1" applyFont="1" applyProtection="1"/>
    <xf numFmtId="165" fontId="16" fillId="3" borderId="0" xfId="4" applyNumberFormat="1" applyFont="1" applyFill="1" applyBorder="1" applyProtection="1"/>
    <xf numFmtId="0" fontId="0" fillId="0" borderId="0" xfId="0" applyFont="1" applyAlignment="1" applyProtection="1">
      <alignment horizontal="right"/>
    </xf>
    <xf numFmtId="0" fontId="21" fillId="10" borderId="0" xfId="5" applyFont="1" applyFill="1" applyProtection="1"/>
    <xf numFmtId="0" fontId="0" fillId="10" borderId="0" xfId="0" applyFont="1" applyFill="1" applyProtection="1"/>
    <xf numFmtId="0" fontId="16" fillId="14" borderId="0" xfId="5" applyFont="1" applyFill="1" applyProtection="1"/>
    <xf numFmtId="165" fontId="15" fillId="14" borderId="0" xfId="4" applyNumberFormat="1" applyFont="1" applyFill="1" applyBorder="1" applyAlignment="1" applyProtection="1">
      <alignment horizontal="left"/>
    </xf>
    <xf numFmtId="165" fontId="15" fillId="14" borderId="0" xfId="4" applyNumberFormat="1" applyFont="1" applyFill="1" applyBorder="1" applyProtection="1"/>
    <xf numFmtId="165" fontId="15" fillId="14" borderId="11" xfId="4" applyNumberFormat="1" applyFont="1" applyFill="1" applyBorder="1" applyAlignment="1" applyProtection="1">
      <alignment horizontal="center"/>
    </xf>
    <xf numFmtId="165" fontId="16" fillId="14" borderId="0" xfId="5" applyNumberFormat="1" applyFont="1" applyFill="1" applyBorder="1" applyProtection="1"/>
    <xf numFmtId="165" fontId="16" fillId="14" borderId="2" xfId="5" applyNumberFormat="1" applyFont="1" applyFill="1" applyBorder="1" applyProtection="1"/>
    <xf numFmtId="165" fontId="15" fillId="14" borderId="8" xfId="4" applyNumberFormat="1" applyFont="1" applyFill="1" applyBorder="1" applyAlignment="1" applyProtection="1">
      <alignment horizontal="left"/>
    </xf>
    <xf numFmtId="165" fontId="15" fillId="14" borderId="8" xfId="4" applyNumberFormat="1" applyFont="1" applyFill="1" applyBorder="1" applyProtection="1"/>
    <xf numFmtId="165" fontId="15" fillId="14" borderId="9" xfId="4" applyNumberFormat="1" applyFont="1" applyFill="1" applyBorder="1" applyAlignment="1" applyProtection="1">
      <alignment horizontal="center"/>
    </xf>
    <xf numFmtId="165" fontId="16" fillId="14" borderId="8" xfId="5" applyNumberFormat="1" applyFont="1" applyFill="1" applyBorder="1" applyProtection="1"/>
    <xf numFmtId="165" fontId="15" fillId="14" borderId="13" xfId="5" applyNumberFormat="1" applyFont="1" applyFill="1" applyBorder="1" applyAlignment="1" applyProtection="1">
      <alignment horizontal="left"/>
    </xf>
    <xf numFmtId="165" fontId="15" fillId="14" borderId="13" xfId="4" applyNumberFormat="1" applyFont="1" applyFill="1" applyBorder="1" applyProtection="1"/>
    <xf numFmtId="165" fontId="15" fillId="14" borderId="14" xfId="4" applyNumberFormat="1" applyFont="1" applyFill="1" applyBorder="1" applyAlignment="1" applyProtection="1">
      <alignment horizontal="center"/>
    </xf>
    <xf numFmtId="165" fontId="16" fillId="14" borderId="13" xfId="5" applyNumberFormat="1" applyFont="1" applyFill="1" applyBorder="1" applyProtection="1"/>
    <xf numFmtId="165" fontId="16" fillId="14" borderId="1" xfId="5" applyNumberFormat="1" applyFont="1" applyFill="1" applyBorder="1" applyProtection="1"/>
    <xf numFmtId="10" fontId="16" fillId="12" borderId="1" xfId="0" applyNumberFormat="1" applyFont="1" applyFill="1" applyBorder="1" applyAlignment="1">
      <alignment horizontal="center" vertical="center" wrapText="1"/>
    </xf>
    <xf numFmtId="4" fontId="16" fillId="12" borderId="1" xfId="0" applyNumberFormat="1" applyFont="1" applyFill="1" applyBorder="1" applyAlignment="1">
      <alignment horizontal="center" vertical="center" wrapText="1"/>
    </xf>
    <xf numFmtId="0" fontId="16" fillId="12" borderId="1" xfId="0" applyFont="1" applyFill="1" applyBorder="1" applyAlignment="1">
      <alignment horizontal="center" vertical="center" wrapText="1"/>
    </xf>
    <xf numFmtId="10" fontId="16" fillId="12" borderId="6" xfId="0" applyNumberFormat="1"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6" fillId="10" borderId="0" xfId="0" applyFont="1" applyFill="1"/>
    <xf numFmtId="0" fontId="16" fillId="12" borderId="16"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6" fillId="12" borderId="2" xfId="0" applyFont="1" applyFill="1" applyBorder="1" applyAlignment="1">
      <alignment horizontal="center" vertical="center" wrapText="1"/>
    </xf>
    <xf numFmtId="10" fontId="16" fillId="12" borderId="6" xfId="2" applyNumberFormat="1" applyFont="1" applyFill="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30" fillId="11" borderId="2" xfId="0" applyFont="1" applyFill="1" applyBorder="1" applyAlignment="1">
      <alignment horizontal="center" vertical="center" wrapText="1"/>
    </xf>
    <xf numFmtId="0" fontId="31" fillId="11" borderId="16" xfId="0" applyFont="1" applyFill="1" applyBorder="1" applyAlignment="1">
      <alignment horizontal="center" vertical="center" wrapText="1"/>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31" fillId="0" borderId="0" xfId="0" applyFont="1"/>
    <xf numFmtId="0" fontId="31" fillId="0" borderId="0" xfId="0" applyFont="1" applyAlignment="1">
      <alignment wrapText="1"/>
    </xf>
    <xf numFmtId="0" fontId="30" fillId="11" borderId="3" xfId="0" applyFont="1" applyFill="1" applyBorder="1" applyAlignment="1">
      <alignment horizontal="center" vertical="center" wrapText="1"/>
    </xf>
    <xf numFmtId="0" fontId="31" fillId="0" borderId="1" xfId="0" applyFont="1" applyBorder="1" applyAlignment="1">
      <alignment horizontal="center" vertical="center" wrapText="1"/>
    </xf>
    <xf numFmtId="43" fontId="31" fillId="0" borderId="1" xfId="1" applyFont="1" applyBorder="1" applyAlignment="1">
      <alignment horizontal="center" vertical="center" wrapText="1"/>
    </xf>
    <xf numFmtId="170" fontId="31" fillId="0" borderId="1" xfId="2" applyNumberFormat="1" applyFont="1" applyBorder="1" applyAlignment="1">
      <alignment horizontal="center" vertical="center" wrapText="1"/>
    </xf>
    <xf numFmtId="43" fontId="30" fillId="0" borderId="1" xfId="1" applyFont="1" applyBorder="1" applyAlignment="1">
      <alignment horizontal="center" vertical="center" wrapText="1"/>
    </xf>
    <xf numFmtId="9" fontId="30" fillId="0" borderId="1"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1" fillId="0" borderId="0" xfId="0" applyFont="1" applyAlignment="1">
      <alignment vertical="center" wrapText="1"/>
    </xf>
    <xf numFmtId="0" fontId="30" fillId="11" borderId="1" xfId="0" applyFont="1" applyFill="1" applyBorder="1" applyAlignment="1">
      <alignment horizontal="center" vertical="center" wrapText="1"/>
    </xf>
    <xf numFmtId="10"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0" fontId="16" fillId="0" borderId="0" xfId="5" applyFont="1" applyFill="1" applyProtection="1"/>
    <xf numFmtId="165" fontId="15" fillId="0" borderId="0" xfId="4" applyNumberFormat="1" applyFont="1" applyFill="1" applyBorder="1" applyAlignment="1" applyProtection="1">
      <alignment horizontal="left"/>
    </xf>
    <xf numFmtId="43" fontId="30" fillId="0" borderId="1" xfId="0" applyNumberFormat="1" applyFont="1" applyBorder="1" applyAlignment="1">
      <alignment horizontal="center" vertical="center" wrapText="1"/>
    </xf>
    <xf numFmtId="4" fontId="27" fillId="3" borderId="1" xfId="0" applyNumberFormat="1" applyFont="1" applyFill="1" applyBorder="1" applyAlignment="1">
      <alignment horizontal="right" vertical="center"/>
    </xf>
    <xf numFmtId="165" fontId="16" fillId="15" borderId="0" xfId="4" applyNumberFormat="1" applyFont="1" applyFill="1" applyBorder="1" applyProtection="1"/>
    <xf numFmtId="165" fontId="16" fillId="15" borderId="0" xfId="4" applyNumberFormat="1" applyFont="1" applyFill="1" applyBorder="1" applyProtection="1">
      <protection locked="0"/>
    </xf>
    <xf numFmtId="165" fontId="15" fillId="8" borderId="1" xfId="4" applyNumberFormat="1" applyFont="1" applyFill="1" applyBorder="1" applyAlignment="1" applyProtection="1">
      <alignment horizontal="right"/>
    </xf>
    <xf numFmtId="0" fontId="16" fillId="3" borderId="0" xfId="4" applyFont="1" applyFill="1" applyBorder="1" applyProtection="1"/>
    <xf numFmtId="0" fontId="16" fillId="0" borderId="0" xfId="4" applyFont="1" applyFill="1" applyBorder="1" applyProtection="1"/>
    <xf numFmtId="0" fontId="16" fillId="0" borderId="0" xfId="4" applyFont="1" applyFill="1" applyBorder="1" applyAlignment="1" applyProtection="1">
      <alignment horizontal="left"/>
    </xf>
    <xf numFmtId="170" fontId="27" fillId="9" borderId="1" xfId="2" applyNumberFormat="1" applyFont="1" applyFill="1" applyBorder="1" applyAlignment="1">
      <alignment horizontal="right" vertical="center" wrapText="1"/>
    </xf>
    <xf numFmtId="0" fontId="0" fillId="3" borderId="1" xfId="0" applyFont="1" applyFill="1" applyBorder="1" applyAlignment="1" applyProtection="1">
      <alignment wrapText="1"/>
      <protection locked="0"/>
    </xf>
    <xf numFmtId="0" fontId="0" fillId="0" borderId="1" xfId="0" applyFont="1" applyBorder="1" applyAlignment="1">
      <alignment vertical="center"/>
    </xf>
    <xf numFmtId="0" fontId="0" fillId="0" borderId="1" xfId="0" applyFont="1" applyBorder="1" applyAlignment="1" applyProtection="1">
      <alignment vertical="center"/>
    </xf>
    <xf numFmtId="4" fontId="28" fillId="9" borderId="1" xfId="0" applyNumberFormat="1" applyFont="1" applyFill="1" applyBorder="1"/>
    <xf numFmtId="0" fontId="0" fillId="3" borderId="1" xfId="0" applyFont="1" applyFill="1" applyBorder="1" applyAlignment="1" applyProtection="1">
      <alignment horizontal="left" vertical="top" wrapText="1"/>
      <protection locked="0"/>
    </xf>
    <xf numFmtId="4" fontId="24" fillId="9" borderId="1" xfId="0" applyNumberFormat="1" applyFont="1" applyFill="1" applyBorder="1" applyAlignment="1">
      <alignment horizontal="right" vertical="center" wrapText="1"/>
    </xf>
    <xf numFmtId="172" fontId="16" fillId="0" borderId="0" xfId="2" applyNumberFormat="1" applyFont="1" applyProtection="1"/>
    <xf numFmtId="0" fontId="37" fillId="0" borderId="0" xfId="0" applyFont="1"/>
    <xf numFmtId="0" fontId="40" fillId="0" borderId="0" xfId="0" applyFont="1" applyAlignment="1">
      <alignment wrapText="1"/>
    </xf>
    <xf numFmtId="0" fontId="12" fillId="16" borderId="1" xfId="0" applyFont="1" applyFill="1" applyBorder="1" applyAlignment="1">
      <alignment horizontal="center" vertical="center"/>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wrapText="1" shrinkToFit="1"/>
    </xf>
    <xf numFmtId="0" fontId="3" fillId="16" borderId="1" xfId="0" applyFont="1" applyFill="1" applyBorder="1" applyAlignment="1" applyProtection="1">
      <alignment horizontal="center" vertical="center"/>
    </xf>
    <xf numFmtId="0" fontId="3" fillId="16" borderId="1" xfId="0" applyFont="1" applyFill="1" applyBorder="1" applyAlignment="1" applyProtection="1">
      <alignment horizontal="center" vertical="center" wrapText="1"/>
    </xf>
    <xf numFmtId="0" fontId="0" fillId="16" borderId="1" xfId="0" applyFont="1" applyFill="1" applyBorder="1" applyProtection="1"/>
    <xf numFmtId="0" fontId="23" fillId="16" borderId="1" xfId="0" applyFont="1" applyFill="1" applyBorder="1" applyAlignment="1">
      <alignment horizontal="center"/>
    </xf>
    <xf numFmtId="0" fontId="23" fillId="16" borderId="1" xfId="0" applyFont="1" applyFill="1" applyBorder="1" applyAlignment="1">
      <alignment horizontal="center" vertical="center" wrapText="1"/>
    </xf>
    <xf numFmtId="0" fontId="23" fillId="16" borderId="4" xfId="0" applyFont="1" applyFill="1" applyBorder="1" applyAlignment="1">
      <alignment horizontal="center" vertical="center" wrapText="1"/>
    </xf>
    <xf numFmtId="0" fontId="23" fillId="16" borderId="1" xfId="0" applyFont="1" applyFill="1" applyBorder="1" applyAlignment="1">
      <alignment horizontal="right" vertical="center" wrapText="1"/>
    </xf>
    <xf numFmtId="0" fontId="23" fillId="16" borderId="3" xfId="0" applyFont="1" applyFill="1" applyBorder="1" applyAlignment="1">
      <alignment horizontal="right" vertical="center" wrapText="1"/>
    </xf>
    <xf numFmtId="0" fontId="24" fillId="16" borderId="2" xfId="0" applyFont="1" applyFill="1" applyBorder="1" applyAlignment="1">
      <alignment horizontal="right" vertical="center" wrapText="1"/>
    </xf>
    <xf numFmtId="0" fontId="25" fillId="16" borderId="1" xfId="0" applyFont="1" applyFill="1" applyBorder="1" applyAlignment="1">
      <alignment horizontal="right" vertical="center" wrapText="1"/>
    </xf>
    <xf numFmtId="0" fontId="27" fillId="16" borderId="3" xfId="0" applyFont="1" applyFill="1" applyBorder="1" applyAlignment="1">
      <alignment horizontal="right" vertical="center" wrapText="1"/>
    </xf>
    <xf numFmtId="0" fontId="35" fillId="16" borderId="3" xfId="0" applyFont="1" applyFill="1" applyBorder="1" applyAlignment="1">
      <alignment horizontal="right" vertical="center" wrapText="1"/>
    </xf>
    <xf numFmtId="0" fontId="34" fillId="16" borderId="3" xfId="0" applyFont="1" applyFill="1" applyBorder="1" applyAlignment="1">
      <alignment horizontal="right" vertical="center" wrapText="1"/>
    </xf>
    <xf numFmtId="0" fontId="0" fillId="16" borderId="1" xfId="0" applyFont="1" applyFill="1" applyBorder="1"/>
    <xf numFmtId="0" fontId="33" fillId="16" borderId="3" xfId="0" applyFont="1" applyFill="1" applyBorder="1" applyAlignment="1">
      <alignment horizontal="right" vertical="center" wrapText="1"/>
    </xf>
    <xf numFmtId="165" fontId="15" fillId="16" borderId="5" xfId="6" applyNumberFormat="1" applyFont="1" applyFill="1" applyBorder="1" applyProtection="1"/>
    <xf numFmtId="165" fontId="15" fillId="16" borderId="6" xfId="6" applyNumberFormat="1" applyFont="1" applyFill="1" applyBorder="1" applyProtection="1"/>
    <xf numFmtId="165" fontId="16" fillId="16" borderId="5" xfId="5" applyNumberFormat="1" applyFont="1" applyFill="1" applyBorder="1" applyProtection="1"/>
    <xf numFmtId="167" fontId="15" fillId="16" borderId="4" xfId="6" applyFont="1" applyFill="1" applyBorder="1" applyProtection="1"/>
    <xf numFmtId="167" fontId="15" fillId="16" borderId="5" xfId="6" applyFont="1" applyFill="1" applyBorder="1" applyProtection="1"/>
    <xf numFmtId="167" fontId="15" fillId="16" borderId="5" xfId="6" applyFont="1" applyFill="1" applyBorder="1" applyAlignment="1" applyProtection="1">
      <alignment horizontal="left"/>
    </xf>
    <xf numFmtId="167" fontId="15" fillId="16" borderId="5" xfId="6" applyFont="1" applyFill="1" applyBorder="1" applyAlignment="1" applyProtection="1">
      <alignment horizontal="right"/>
    </xf>
    <xf numFmtId="167" fontId="15" fillId="16" borderId="6" xfId="6" applyFont="1" applyFill="1" applyBorder="1" applyAlignment="1" applyProtection="1">
      <alignment horizontal="right"/>
    </xf>
    <xf numFmtId="0" fontId="16" fillId="16" borderId="12" xfId="4" applyFont="1" applyFill="1" applyBorder="1" applyProtection="1"/>
    <xf numFmtId="0" fontId="16" fillId="16" borderId="13" xfId="4" applyFont="1" applyFill="1" applyBorder="1" applyProtection="1"/>
    <xf numFmtId="0" fontId="20" fillId="16" borderId="13" xfId="4" applyFont="1" applyFill="1" applyBorder="1" applyProtection="1"/>
    <xf numFmtId="0" fontId="15" fillId="16" borderId="13" xfId="4" applyFont="1" applyFill="1" applyBorder="1" applyAlignment="1" applyProtection="1">
      <alignment horizontal="left"/>
    </xf>
    <xf numFmtId="1" fontId="16" fillId="16" borderId="13" xfId="1" applyNumberFormat="1" applyFont="1" applyFill="1" applyBorder="1" applyAlignment="1" applyProtection="1">
      <alignment horizontal="right"/>
    </xf>
    <xf numFmtId="0" fontId="15" fillId="16" borderId="14" xfId="4" applyFont="1" applyFill="1" applyBorder="1" applyAlignment="1" applyProtection="1">
      <alignment horizontal="center"/>
    </xf>
    <xf numFmtId="0" fontId="32" fillId="16" borderId="13" xfId="4" applyFont="1" applyFill="1" applyBorder="1" applyProtection="1"/>
    <xf numFmtId="0" fontId="15" fillId="16" borderId="7" xfId="4" applyFont="1" applyFill="1" applyBorder="1" applyProtection="1"/>
    <xf numFmtId="0" fontId="16" fillId="16" borderId="8" xfId="4" applyFont="1" applyFill="1" applyBorder="1" applyProtection="1"/>
    <xf numFmtId="0" fontId="17" fillId="16" borderId="8" xfId="4" applyFont="1" applyFill="1" applyBorder="1" applyAlignment="1" applyProtection="1">
      <alignment horizontal="left"/>
    </xf>
    <xf numFmtId="0" fontId="16" fillId="16" borderId="9" xfId="4" applyFont="1" applyFill="1" applyBorder="1" applyProtection="1"/>
    <xf numFmtId="0" fontId="18" fillId="16" borderId="10" xfId="4" applyFont="1" applyFill="1" applyBorder="1" applyProtection="1"/>
    <xf numFmtId="0" fontId="15" fillId="16" borderId="0" xfId="4" applyFont="1" applyFill="1" applyBorder="1" applyProtection="1"/>
    <xf numFmtId="0" fontId="16" fillId="16" borderId="0" xfId="4" applyFont="1" applyFill="1" applyBorder="1" applyProtection="1"/>
    <xf numFmtId="0" fontId="19" fillId="16" borderId="0" xfId="4" applyFont="1" applyFill="1" applyBorder="1" applyAlignment="1" applyProtection="1">
      <alignment horizontal="left"/>
    </xf>
    <xf numFmtId="0" fontId="16" fillId="16" borderId="11" xfId="4" applyFont="1" applyFill="1" applyBorder="1" applyProtection="1"/>
    <xf numFmtId="0" fontId="11" fillId="0" borderId="0" xfId="0" applyFont="1" applyAlignment="1" applyProtection="1">
      <alignment horizontal="right"/>
    </xf>
    <xf numFmtId="0" fontId="12" fillId="0" borderId="0" xfId="0" applyFont="1"/>
    <xf numFmtId="0" fontId="0" fillId="0" borderId="0" xfId="0" applyFont="1" applyFill="1" applyBorder="1" applyProtection="1"/>
    <xf numFmtId="0" fontId="0" fillId="0" borderId="0" xfId="0" applyFont="1" applyBorder="1" applyAlignment="1" applyProtection="1">
      <alignment horizontal="left"/>
    </xf>
    <xf numFmtId="9" fontId="0" fillId="3" borderId="0" xfId="2" applyFont="1" applyFill="1" applyBorder="1" applyProtection="1">
      <protection locked="0"/>
    </xf>
    <xf numFmtId="0" fontId="0" fillId="0" borderId="0" xfId="0" applyFont="1" applyBorder="1" applyProtection="1"/>
    <xf numFmtId="0" fontId="0" fillId="0" borderId="0" xfId="0" applyFont="1" applyBorder="1" applyAlignment="1" applyProtection="1"/>
    <xf numFmtId="0" fontId="0" fillId="0" borderId="0" xfId="0" applyFont="1" applyFill="1" applyBorder="1"/>
    <xf numFmtId="0" fontId="0" fillId="0" borderId="0" xfId="0" applyFont="1" applyBorder="1" applyAlignment="1">
      <alignment horizontal="left"/>
    </xf>
    <xf numFmtId="0" fontId="22" fillId="0" borderId="0" xfId="3" applyFont="1" applyFill="1" applyBorder="1" applyAlignment="1" applyProtection="1">
      <alignment horizontal="left" vertical="center" wrapText="1"/>
      <protection hidden="1"/>
    </xf>
    <xf numFmtId="43" fontId="0" fillId="3" borderId="0" xfId="1" applyNumberFormat="1" applyFont="1" applyFill="1" applyBorder="1" applyProtection="1">
      <protection locked="0"/>
    </xf>
    <xf numFmtId="0" fontId="3" fillId="16" borderId="25" xfId="0" applyFont="1" applyFill="1" applyBorder="1" applyProtection="1"/>
    <xf numFmtId="0" fontId="10" fillId="16" borderId="27" xfId="0" applyFont="1" applyFill="1" applyBorder="1" applyProtection="1"/>
    <xf numFmtId="0" fontId="0" fillId="16" borderId="27" xfId="0" applyFont="1" applyFill="1" applyBorder="1" applyProtection="1"/>
    <xf numFmtId="0" fontId="0" fillId="16" borderId="26" xfId="0" applyFont="1" applyFill="1" applyBorder="1" applyProtection="1"/>
    <xf numFmtId="0" fontId="0" fillId="0" borderId="16" xfId="0" applyFont="1" applyFill="1" applyBorder="1" applyProtection="1"/>
    <xf numFmtId="0" fontId="0" fillId="0" borderId="0" xfId="0" applyFont="1" applyFill="1" applyBorder="1" applyAlignment="1">
      <alignment horizontal="left"/>
    </xf>
    <xf numFmtId="43" fontId="0" fillId="0" borderId="0" xfId="1" applyFont="1" applyBorder="1"/>
    <xf numFmtId="0" fontId="0" fillId="0" borderId="0" xfId="0" applyFont="1" applyAlignment="1"/>
    <xf numFmtId="0" fontId="42" fillId="16" borderId="13" xfId="4" applyFont="1" applyFill="1" applyBorder="1" applyProtection="1"/>
    <xf numFmtId="0" fontId="0" fillId="11" borderId="18" xfId="0" applyFont="1" applyFill="1" applyBorder="1"/>
    <xf numFmtId="0" fontId="0" fillId="11" borderId="19" xfId="0" applyFont="1" applyFill="1" applyBorder="1"/>
    <xf numFmtId="0" fontId="0" fillId="11" borderId="0" xfId="0" applyFont="1" applyFill="1" applyBorder="1"/>
    <xf numFmtId="0" fontId="0" fillId="11" borderId="21" xfId="0" applyFont="1" applyFill="1" applyBorder="1"/>
    <xf numFmtId="9" fontId="0" fillId="11" borderId="20" xfId="2" applyFont="1" applyFill="1" applyBorder="1"/>
    <xf numFmtId="0" fontId="0" fillId="11" borderId="22" xfId="0" applyFont="1" applyFill="1" applyBorder="1"/>
    <xf numFmtId="0" fontId="10" fillId="11" borderId="17" xfId="0" applyFont="1" applyFill="1" applyBorder="1"/>
    <xf numFmtId="0" fontId="39" fillId="11" borderId="0" xfId="0" applyFont="1" applyFill="1" applyBorder="1"/>
    <xf numFmtId="0" fontId="43" fillId="0" borderId="16" xfId="0" applyFont="1" applyFill="1" applyBorder="1" applyProtection="1"/>
    <xf numFmtId="164" fontId="38" fillId="11" borderId="15" xfId="1" applyNumberFormat="1" applyFont="1" applyFill="1" applyBorder="1"/>
    <xf numFmtId="9" fontId="0" fillId="0" borderId="2" xfId="0" applyNumberFormat="1" applyFont="1" applyBorder="1" applyAlignment="1">
      <alignment horizontal="left" wrapText="1"/>
    </xf>
    <xf numFmtId="9" fontId="0" fillId="0" borderId="3" xfId="0" applyNumberFormat="1" applyFont="1" applyBorder="1" applyAlignment="1">
      <alignment horizontal="left" wrapText="1"/>
    </xf>
    <xf numFmtId="0" fontId="11" fillId="3" borderId="0" xfId="0" applyFont="1" applyFill="1" applyAlignment="1" applyProtection="1">
      <alignment horizontal="center"/>
      <protection locked="0"/>
    </xf>
    <xf numFmtId="0" fontId="3" fillId="0" borderId="0" xfId="0" applyFont="1" applyAlignment="1" applyProtection="1">
      <alignment horizontal="center" wrapText="1"/>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3" borderId="6" xfId="0" applyFont="1" applyFill="1" applyBorder="1" applyAlignment="1" applyProtection="1">
      <alignment horizontal="center"/>
      <protection locked="0"/>
    </xf>
    <xf numFmtId="0" fontId="23" fillId="16" borderId="2" xfId="0" applyFont="1" applyFill="1" applyBorder="1" applyAlignment="1">
      <alignment horizontal="center" vertical="center" wrapText="1"/>
    </xf>
    <xf numFmtId="0" fontId="23" fillId="16" borderId="3"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0" fillId="16" borderId="9" xfId="0" applyFont="1" applyFill="1" applyBorder="1" applyAlignment="1">
      <alignment horizontal="center" vertical="center" wrapText="1"/>
    </xf>
    <xf numFmtId="0" fontId="3" fillId="3" borderId="4" xfId="0" applyFont="1" applyFill="1" applyBorder="1" applyAlignment="1" applyProtection="1">
      <alignment horizontal="center" wrapText="1"/>
      <protection locked="0"/>
    </xf>
    <xf numFmtId="0" fontId="3" fillId="3" borderId="5" xfId="0" applyFont="1" applyFill="1" applyBorder="1" applyAlignment="1" applyProtection="1">
      <alignment horizontal="center" wrapText="1"/>
      <protection locked="0"/>
    </xf>
    <xf numFmtId="0" fontId="3" fillId="3" borderId="6" xfId="0" applyFont="1" applyFill="1" applyBorder="1" applyAlignment="1" applyProtection="1">
      <alignment horizontal="center" wrapText="1"/>
      <protection locked="0"/>
    </xf>
    <xf numFmtId="0" fontId="39" fillId="11" borderId="0" xfId="0" applyFont="1" applyFill="1" applyBorder="1" applyAlignment="1" applyProtection="1">
      <alignment horizontal="left" vertical="top" wrapText="1"/>
    </xf>
    <xf numFmtId="0" fontId="39" fillId="11" borderId="21" xfId="0" applyFont="1" applyFill="1" applyBorder="1" applyAlignment="1" applyProtection="1">
      <alignment horizontal="left" vertical="top" wrapText="1"/>
    </xf>
    <xf numFmtId="0" fontId="39" fillId="11" borderId="23" xfId="0" applyFont="1" applyFill="1" applyBorder="1" applyAlignment="1" applyProtection="1">
      <alignment horizontal="left" vertical="top" wrapText="1"/>
    </xf>
    <xf numFmtId="0" fontId="39" fillId="11" borderId="24" xfId="0" applyFont="1" applyFill="1" applyBorder="1" applyAlignment="1" applyProtection="1">
      <alignment horizontal="left" vertical="top" wrapText="1"/>
    </xf>
    <xf numFmtId="0" fontId="41" fillId="0" borderId="0" xfId="0" applyFont="1" applyAlignment="1">
      <alignment horizontal="left" vertical="top" wrapText="1"/>
    </xf>
    <xf numFmtId="0" fontId="15" fillId="11" borderId="1"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2"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11" borderId="4" xfId="0" applyFont="1" applyFill="1" applyBorder="1" applyAlignment="1">
      <alignment horizontal="center" vertical="center" wrapText="1"/>
    </xf>
    <xf numFmtId="0" fontId="15" fillId="0" borderId="4" xfId="0" applyFont="1" applyBorder="1" applyAlignment="1">
      <alignment wrapText="1"/>
    </xf>
    <xf numFmtId="0" fontId="15" fillId="0" borderId="5" xfId="0" applyFont="1" applyBorder="1" applyAlignment="1">
      <alignment wrapText="1"/>
    </xf>
    <xf numFmtId="0" fontId="16" fillId="0" borderId="5" xfId="0" applyFont="1" applyBorder="1" applyAlignment="1">
      <alignment wrapText="1"/>
    </xf>
    <xf numFmtId="0" fontId="16" fillId="0" borderId="6" xfId="0" applyFont="1" applyBorder="1" applyAlignment="1">
      <alignment wrapText="1"/>
    </xf>
    <xf numFmtId="0" fontId="15" fillId="11" borderId="6" xfId="0" applyFont="1" applyFill="1" applyBorder="1" applyAlignment="1">
      <alignment horizontal="center" vertical="center" wrapText="1"/>
    </xf>
    <xf numFmtId="0" fontId="16" fillId="10" borderId="0" xfId="0" applyFont="1" applyFill="1" applyBorder="1" applyAlignment="1">
      <alignment vertical="center" wrapText="1"/>
    </xf>
    <xf numFmtId="0" fontId="16" fillId="10" borderId="0" xfId="0" applyFont="1" applyFill="1" applyAlignment="1">
      <alignment vertical="center" wrapText="1"/>
    </xf>
    <xf numFmtId="0" fontId="16" fillId="12" borderId="4" xfId="0" applyFont="1" applyFill="1" applyBorder="1" applyAlignment="1">
      <alignment horizontal="left" vertical="center" wrapText="1"/>
    </xf>
    <xf numFmtId="0" fontId="16" fillId="12" borderId="6" xfId="0" applyFont="1" applyFill="1" applyBorder="1" applyAlignment="1">
      <alignment horizontal="left" vertical="center" wrapText="1"/>
    </xf>
    <xf numFmtId="0" fontId="16" fillId="0" borderId="4" xfId="0" applyFont="1" applyBorder="1" applyAlignment="1">
      <alignment horizontal="left" wrapText="1"/>
    </xf>
    <xf numFmtId="0" fontId="16" fillId="0" borderId="6" xfId="0" applyFont="1" applyBorder="1" applyAlignment="1">
      <alignment horizontal="left" wrapText="1"/>
    </xf>
    <xf numFmtId="0" fontId="16" fillId="12" borderId="1" xfId="0" applyFont="1" applyFill="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31" fillId="0" borderId="4" xfId="0" applyFont="1" applyBorder="1" applyAlignment="1">
      <alignment horizontal="left" vertical="center" wrapText="1"/>
    </xf>
    <xf numFmtId="0" fontId="31" fillId="0" borderId="6" xfId="0" applyFont="1" applyBorder="1" applyAlignment="1">
      <alignment horizontal="left" vertical="center" wrapText="1"/>
    </xf>
    <xf numFmtId="0" fontId="16" fillId="12" borderId="4"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0" fillId="11" borderId="9" xfId="0" applyFont="1" applyFill="1" applyBorder="1" applyAlignment="1">
      <alignment horizontal="center" vertical="center" wrapText="1"/>
    </xf>
    <xf numFmtId="0" fontId="30" fillId="11" borderId="12" xfId="0"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11"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left" vertical="center" wrapText="1"/>
    </xf>
  </cellXfs>
  <cellStyles count="9">
    <cellStyle name="Atdalītāji" xfId="1" builtinId="3"/>
    <cellStyle name="head" xfId="6"/>
    <cellStyle name="Normal 2" xfId="3"/>
    <cellStyle name="Normal 3" xfId="5"/>
    <cellStyle name="Normal_pielikums veidlapai-2_v2_12082008" xfId="4"/>
    <cellStyle name="Parastais" xfId="0" builtinId="0"/>
    <cellStyle name="Percent 2" xfId="7"/>
    <cellStyle name="Procenti" xfId="2" builtinId="5"/>
    <cellStyle name="Style 1" xfId="8"/>
  </cellStyles>
  <dxfs count="0"/>
  <tableStyles count="0" defaultTableStyle="TableStyleMedium2" defaultPivotStyle="PivotStyleLight16"/>
  <colors>
    <mruColors>
      <color rgb="FF72C838"/>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25</xdr:row>
      <xdr:rowOff>0</xdr:rowOff>
    </xdr:from>
    <xdr:ext cx="184731" cy="264560"/>
    <xdr:sp macro="" textlink="">
      <xdr:nvSpPr>
        <xdr:cNvPr id="2" name="TextBox 1">
          <a:extLst>
            <a:ext uri="{FF2B5EF4-FFF2-40B4-BE49-F238E27FC236}">
              <a16:creationId xmlns="" xmlns:a16="http://schemas.microsoft.com/office/drawing/2014/main" id="{00000000-0008-0000-0E00-000002000000}"/>
            </a:ext>
          </a:extLst>
        </xdr:cNvPr>
        <xdr:cNvSpPr txBox="1"/>
      </xdr:nvSpPr>
      <xdr:spPr>
        <a:xfrm>
          <a:off x="7791450"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28575</xdr:colOff>
      <xdr:row>25</xdr:row>
      <xdr:rowOff>0</xdr:rowOff>
    </xdr:from>
    <xdr:ext cx="184731" cy="264560"/>
    <xdr:sp macro="" textlink="">
      <xdr:nvSpPr>
        <xdr:cNvPr id="2" name="TextBox 1">
          <a:extLst>
            <a:ext uri="{FF2B5EF4-FFF2-40B4-BE49-F238E27FC236}">
              <a16:creationId xmlns="" xmlns:a16="http://schemas.microsoft.com/office/drawing/2014/main" id="{00000000-0008-0000-1200-000002000000}"/>
            </a:ext>
          </a:extLst>
        </xdr:cNvPr>
        <xdr:cNvSpPr txBox="1"/>
      </xdr:nvSpPr>
      <xdr:spPr>
        <a:xfrm>
          <a:off x="5972175"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34</xdr:row>
      <xdr:rowOff>9525</xdr:rowOff>
    </xdr:from>
    <xdr:ext cx="184731" cy="264560"/>
    <xdr:sp macro="" textlink="">
      <xdr:nvSpPr>
        <xdr:cNvPr id="3" name="TextBox 2">
          <a:extLst>
            <a:ext uri="{FF2B5EF4-FFF2-40B4-BE49-F238E27FC236}">
              <a16:creationId xmlns="" xmlns:a16="http://schemas.microsoft.com/office/drawing/2014/main" id="{00000000-0008-0000-1200-000003000000}"/>
            </a:ext>
          </a:extLst>
        </xdr:cNvPr>
        <xdr:cNvSpPr txBox="1"/>
      </xdr:nvSpPr>
      <xdr:spPr>
        <a:xfrm>
          <a:off x="5972175"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pread%20Eagle\Insurance\Policies\1-10015-00%20203062\Arrears%20Qtr2-02\MORTINT2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riangulations"/>
      <sheetName val="1989"/>
      <sheetName val="1990"/>
      <sheetName val="1991"/>
      <sheetName val="1992"/>
      <sheetName val="1993"/>
      <sheetName val="1994"/>
      <sheetName val="1995"/>
      <sheetName val="1996"/>
      <sheetName val="1997"/>
      <sheetName val="1998"/>
      <sheetName val="1999"/>
      <sheetName val="2000"/>
      <sheetName val="2001"/>
      <sheetName val="2002"/>
      <sheetName val="Premium summary"/>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sb.gov.lv/notikumi/pern-latvijas-iedzivotaji-mazak-celojusi-gan-pa-latviju-gan-uz-arvalstim-42983.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Y23"/>
  <sheetViews>
    <sheetView topLeftCell="C1" workbookViewId="0">
      <selection activeCell="J7" sqref="J7"/>
    </sheetView>
  </sheetViews>
  <sheetFormatPr defaultColWidth="9.140625" defaultRowHeight="15"/>
  <cols>
    <col min="1" max="1" width="51.42578125" style="89" customWidth="1"/>
    <col min="2" max="2" width="8.42578125" style="89" bestFit="1" customWidth="1"/>
    <col min="3" max="3" width="12.140625" style="89" bestFit="1" customWidth="1"/>
    <col min="4" max="4" width="107.85546875" style="89" bestFit="1" customWidth="1"/>
    <col min="5" max="13" width="9.140625" style="89"/>
    <col min="14" max="16" width="9.140625" style="89" customWidth="1"/>
    <col min="17" max="16384" width="9.140625" style="89"/>
  </cols>
  <sheetData>
    <row r="1" spans="1:15">
      <c r="A1" s="90" t="s">
        <v>0</v>
      </c>
      <c r="B1" s="90" t="s">
        <v>1</v>
      </c>
      <c r="C1" s="90" t="s">
        <v>2</v>
      </c>
      <c r="D1" s="90" t="s">
        <v>55</v>
      </c>
      <c r="I1" s="281" t="s">
        <v>245</v>
      </c>
      <c r="J1" s="89">
        <v>87000</v>
      </c>
      <c r="M1" s="89">
        <v>2017</v>
      </c>
      <c r="N1" s="89" t="s">
        <v>56</v>
      </c>
      <c r="O1" s="89" t="s">
        <v>31</v>
      </c>
    </row>
    <row r="2" spans="1:15">
      <c r="A2" s="7" t="s">
        <v>42</v>
      </c>
      <c r="B2" s="7">
        <v>818</v>
      </c>
      <c r="C2" s="7" t="s">
        <v>97</v>
      </c>
      <c r="D2" s="7" t="s">
        <v>103</v>
      </c>
      <c r="I2" s="89" t="s">
        <v>246</v>
      </c>
      <c r="J2" s="89">
        <v>15053</v>
      </c>
      <c r="M2" s="89">
        <v>2018</v>
      </c>
      <c r="N2" s="89" t="s">
        <v>57</v>
      </c>
      <c r="O2" s="89" t="s">
        <v>58</v>
      </c>
    </row>
    <row r="3" spans="1:15">
      <c r="A3" s="7" t="s">
        <v>102</v>
      </c>
      <c r="B3" s="115">
        <v>0.23</v>
      </c>
      <c r="C3" s="7"/>
      <c r="D3" s="7" t="s">
        <v>127</v>
      </c>
      <c r="I3" s="89" t="s">
        <v>247</v>
      </c>
      <c r="J3" s="89">
        <v>57500</v>
      </c>
      <c r="M3" s="89">
        <v>2019</v>
      </c>
    </row>
    <row r="4" spans="1:15">
      <c r="A4" s="7" t="s">
        <v>136</v>
      </c>
      <c r="B4" s="115">
        <v>0.105</v>
      </c>
      <c r="C4" s="7"/>
      <c r="D4" s="7" t="s">
        <v>127</v>
      </c>
      <c r="I4" s="89" t="s">
        <v>248</v>
      </c>
      <c r="J4" s="89">
        <v>43100</v>
      </c>
      <c r="M4" s="89">
        <v>2020</v>
      </c>
    </row>
    <row r="5" spans="1:15">
      <c r="A5" s="116" t="s">
        <v>137</v>
      </c>
      <c r="B5" s="15">
        <v>60</v>
      </c>
      <c r="C5" s="7" t="s">
        <v>97</v>
      </c>
      <c r="D5" s="7" t="s">
        <v>127</v>
      </c>
      <c r="I5" s="281" t="s">
        <v>249</v>
      </c>
      <c r="J5" s="89">
        <v>42000</v>
      </c>
      <c r="M5" s="89">
        <v>2021</v>
      </c>
    </row>
    <row r="6" spans="1:15">
      <c r="A6" s="7" t="s">
        <v>111</v>
      </c>
      <c r="B6" s="7">
        <v>22.3</v>
      </c>
      <c r="C6" s="7" t="s">
        <v>97</v>
      </c>
      <c r="D6" s="7" t="s">
        <v>104</v>
      </c>
      <c r="I6" s="281" t="s">
        <v>250</v>
      </c>
      <c r="J6" s="89">
        <v>16202</v>
      </c>
      <c r="M6" s="89">
        <v>2022</v>
      </c>
    </row>
    <row r="7" spans="1:15">
      <c r="A7" s="7" t="s">
        <v>110</v>
      </c>
      <c r="B7" s="7">
        <v>78</v>
      </c>
      <c r="C7" s="7" t="s">
        <v>97</v>
      </c>
      <c r="D7" s="7" t="s">
        <v>112</v>
      </c>
    </row>
    <row r="8" spans="1:15">
      <c r="A8" s="7" t="s">
        <v>105</v>
      </c>
      <c r="B8" s="117">
        <v>4</v>
      </c>
      <c r="C8" s="7" t="s">
        <v>101</v>
      </c>
      <c r="D8" s="7" t="s">
        <v>107</v>
      </c>
    </row>
    <row r="9" spans="1:15">
      <c r="A9" s="7" t="s">
        <v>106</v>
      </c>
      <c r="B9" s="7">
        <v>2.2000000000000002</v>
      </c>
      <c r="C9" s="7" t="s">
        <v>101</v>
      </c>
      <c r="D9" s="7" t="s">
        <v>104</v>
      </c>
    </row>
    <row r="10" spans="1:15">
      <c r="A10" s="7" t="s">
        <v>109</v>
      </c>
      <c r="B10" s="7">
        <v>66.3</v>
      </c>
      <c r="C10" s="7" t="s">
        <v>97</v>
      </c>
      <c r="D10" s="7" t="s">
        <v>107</v>
      </c>
    </row>
    <row r="11" spans="1:15">
      <c r="A11" s="7" t="s">
        <v>108</v>
      </c>
      <c r="B11" s="7">
        <v>40.4</v>
      </c>
      <c r="C11" s="7" t="str">
        <f>C6</f>
        <v>eur</v>
      </c>
      <c r="D11" s="7" t="str">
        <f>D6</f>
        <v>http://www.csb.gov.lv/notikumi/pern-latvijas-iedzivotaji-mazak-celojusi-gan-pa-latviju-gan-uz-arvalstim-42983.html</v>
      </c>
    </row>
    <row r="12" spans="1:15" ht="30">
      <c r="A12" s="7" t="s">
        <v>43</v>
      </c>
      <c r="B12" s="7">
        <v>27</v>
      </c>
      <c r="C12" s="7" t="s">
        <v>54</v>
      </c>
      <c r="D12" s="118" t="s">
        <v>128</v>
      </c>
    </row>
    <row r="13" spans="1:15">
      <c r="A13" s="7" t="s">
        <v>51</v>
      </c>
      <c r="B13" s="7">
        <v>15</v>
      </c>
      <c r="C13" s="7" t="s">
        <v>52</v>
      </c>
      <c r="D13" s="7"/>
    </row>
    <row r="14" spans="1:15">
      <c r="A14" s="293" t="s">
        <v>129</v>
      </c>
      <c r="B14" s="119">
        <v>3.9E-2</v>
      </c>
      <c r="C14" s="7" t="s">
        <v>25</v>
      </c>
      <c r="D14" s="118" t="s">
        <v>130</v>
      </c>
    </row>
    <row r="15" spans="1:15">
      <c r="A15" s="294"/>
      <c r="B15" s="119">
        <v>2.1000000000000001E-2</v>
      </c>
      <c r="C15" s="7" t="s">
        <v>25</v>
      </c>
      <c r="D15" s="118" t="s">
        <v>131</v>
      </c>
    </row>
    <row r="16" spans="1:15">
      <c r="A16" s="120"/>
    </row>
    <row r="17" spans="1:25">
      <c r="A17" s="120"/>
    </row>
    <row r="20" spans="1:25" hidden="1"/>
    <row r="21" spans="1:25" s="7" customFormat="1" ht="15" hidden="1" customHeight="1">
      <c r="B21" s="7">
        <v>2016</v>
      </c>
      <c r="C21" s="7">
        <v>2017</v>
      </c>
      <c r="D21" s="7">
        <v>2018</v>
      </c>
      <c r="E21" s="7">
        <v>2019</v>
      </c>
      <c r="F21" s="7">
        <v>2020</v>
      </c>
      <c r="G21" s="7">
        <v>2021</v>
      </c>
      <c r="H21" s="7">
        <v>2022</v>
      </c>
      <c r="I21" s="7">
        <v>2023</v>
      </c>
      <c r="J21" s="7">
        <v>2024</v>
      </c>
      <c r="K21" s="7">
        <v>2025</v>
      </c>
      <c r="L21" s="7">
        <v>2026</v>
      </c>
      <c r="M21" s="7">
        <v>2027</v>
      </c>
      <c r="N21" s="7">
        <v>2028</v>
      </c>
      <c r="O21" s="7">
        <v>2029</v>
      </c>
      <c r="P21" s="7">
        <v>2030</v>
      </c>
      <c r="Q21" s="7">
        <v>2031</v>
      </c>
      <c r="R21" s="7">
        <v>2032</v>
      </c>
      <c r="S21" s="7">
        <v>2033</v>
      </c>
      <c r="T21" s="7">
        <v>2034</v>
      </c>
      <c r="U21" s="7">
        <v>2035</v>
      </c>
      <c r="V21" s="7">
        <v>2036</v>
      </c>
      <c r="W21" s="7">
        <v>2037</v>
      </c>
      <c r="X21" s="7">
        <v>2038</v>
      </c>
      <c r="Y21" s="7">
        <v>2039</v>
      </c>
    </row>
    <row r="22" spans="1:25" s="7" customFormat="1" ht="15" hidden="1" customHeight="1">
      <c r="A22" s="7" t="s">
        <v>42</v>
      </c>
      <c r="B22" s="7">
        <v>818</v>
      </c>
      <c r="C22" s="7">
        <f>B22*$B$14+B22</f>
        <v>849.90200000000004</v>
      </c>
      <c r="D22" s="7">
        <f t="shared" ref="D22:E22" si="0">C22*$B$14+C22</f>
        <v>883.04817800000001</v>
      </c>
      <c r="E22" s="7">
        <f t="shared" si="0"/>
        <v>917.48705694199998</v>
      </c>
      <c r="F22" s="7">
        <f>E22*$B$15+E22</f>
        <v>936.75428513778195</v>
      </c>
      <c r="G22" s="7">
        <f t="shared" ref="G22:Y22" si="1">F22*$B$15+F22</f>
        <v>956.42612512567541</v>
      </c>
      <c r="H22" s="7">
        <f t="shared" si="1"/>
        <v>976.51107375331458</v>
      </c>
      <c r="I22" s="7">
        <f t="shared" si="1"/>
        <v>997.0178063021342</v>
      </c>
      <c r="J22" s="7">
        <f t="shared" si="1"/>
        <v>1017.955180234479</v>
      </c>
      <c r="K22" s="7">
        <f t="shared" si="1"/>
        <v>1039.332239019403</v>
      </c>
      <c r="L22" s="7">
        <f t="shared" si="1"/>
        <v>1061.1582160388105</v>
      </c>
      <c r="M22" s="7">
        <f t="shared" si="1"/>
        <v>1083.4425385756256</v>
      </c>
      <c r="N22" s="7">
        <f t="shared" si="1"/>
        <v>1106.1948318857137</v>
      </c>
      <c r="O22" s="7">
        <f t="shared" si="1"/>
        <v>1129.4249233553137</v>
      </c>
      <c r="P22" s="7">
        <f t="shared" si="1"/>
        <v>1153.1428467457754</v>
      </c>
      <c r="Q22" s="7">
        <f t="shared" si="1"/>
        <v>1177.3588465274368</v>
      </c>
      <c r="R22" s="7">
        <f t="shared" si="1"/>
        <v>1202.083382304513</v>
      </c>
      <c r="S22" s="7">
        <f t="shared" si="1"/>
        <v>1227.3271333329078</v>
      </c>
      <c r="T22" s="7">
        <f t="shared" si="1"/>
        <v>1253.1010031328988</v>
      </c>
      <c r="U22" s="7">
        <f t="shared" si="1"/>
        <v>1279.4161241986897</v>
      </c>
      <c r="V22" s="7">
        <f t="shared" si="1"/>
        <v>1306.2838628068621</v>
      </c>
      <c r="W22" s="7">
        <f t="shared" si="1"/>
        <v>1333.7158239258063</v>
      </c>
      <c r="X22" s="7">
        <f t="shared" si="1"/>
        <v>1361.7238562282482</v>
      </c>
      <c r="Y22" s="7">
        <f t="shared" si="1"/>
        <v>1390.3200572090414</v>
      </c>
    </row>
    <row r="23" spans="1:25" hidden="1"/>
  </sheetData>
  <mergeCells count="1">
    <mergeCell ref="A14:A15"/>
  </mergeCells>
  <hyperlinks>
    <hyperlink ref="D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pageSetUpPr fitToPage="1"/>
  </sheetPr>
  <dimension ref="A1:Q49"/>
  <sheetViews>
    <sheetView topLeftCell="A10"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1.5703125" style="89" customWidth="1"/>
    <col min="5" max="5" width="16.28515625" style="89" customWidth="1"/>
    <col min="6"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126</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c r="A9" s="221" t="s">
        <v>5</v>
      </c>
      <c r="B9" s="221" t="s">
        <v>26</v>
      </c>
      <c r="C9" s="221" t="s">
        <v>27</v>
      </c>
      <c r="D9" s="221" t="s">
        <v>28</v>
      </c>
      <c r="E9" s="221" t="s">
        <v>135</v>
      </c>
    </row>
    <row r="10" spans="1:17">
      <c r="A10" s="7" t="s">
        <v>6</v>
      </c>
      <c r="B10" s="7" t="s">
        <v>29</v>
      </c>
      <c r="C10" s="297"/>
      <c r="D10" s="298"/>
      <c r="E10" s="299"/>
    </row>
    <row r="11" spans="1:17">
      <c r="A11" s="7" t="s">
        <v>7</v>
      </c>
      <c r="B11" s="7" t="s">
        <v>31</v>
      </c>
      <c r="C11" s="97"/>
      <c r="D11" s="7" t="s">
        <v>26</v>
      </c>
      <c r="E11" s="7"/>
    </row>
    <row r="12" spans="1:17">
      <c r="A12" s="7" t="s">
        <v>8</v>
      </c>
      <c r="B12" s="7" t="s">
        <v>32</v>
      </c>
      <c r="C12" s="14" t="s">
        <v>31</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103"/>
    </row>
    <row r="21" spans="1:17">
      <c r="A21" s="93" t="s">
        <v>40</v>
      </c>
      <c r="B21" s="94" t="s">
        <v>46</v>
      </c>
      <c r="C21" s="14" t="s">
        <v>56</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f>$C$19</f>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7">
        <f t="shared" ref="C47:H47" si="8">SUM(C45:C46)</f>
        <v>0</v>
      </c>
      <c r="D47" s="137">
        <f t="shared" si="8"/>
        <v>0</v>
      </c>
      <c r="E47" s="137">
        <f t="shared" si="8"/>
        <v>0</v>
      </c>
      <c r="F47" s="137">
        <f t="shared" si="8"/>
        <v>0</v>
      </c>
      <c r="G47" s="137">
        <f t="shared" si="8"/>
        <v>0</v>
      </c>
      <c r="H47" s="137">
        <f t="shared" si="8"/>
        <v>0</v>
      </c>
      <c r="I47" s="131">
        <f t="shared" si="4"/>
        <v>0</v>
      </c>
      <c r="J47" s="134"/>
    </row>
    <row r="48" spans="1:17" s="96" customFormat="1" ht="15.75">
      <c r="B48" s="234" t="str">
        <f>'obj1'!B48</f>
        <v>Kopējās izmaksas</v>
      </c>
      <c r="C48" s="138">
        <f t="shared" ref="C48:H48" si="9">SUM(C44,C47)</f>
        <v>0</v>
      </c>
      <c r="D48" s="138">
        <f t="shared" si="9"/>
        <v>0</v>
      </c>
      <c r="E48" s="138">
        <f t="shared" si="9"/>
        <v>0</v>
      </c>
      <c r="F48" s="138">
        <f>SUM(F44,F47)</f>
        <v>0</v>
      </c>
      <c r="G48" s="138">
        <f t="shared" si="9"/>
        <v>0</v>
      </c>
      <c r="H48" s="138">
        <f t="shared" si="9"/>
        <v>0</v>
      </c>
      <c r="I48" s="131">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5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AC43"/>
  <sheetViews>
    <sheetView zoomScale="85" zoomScaleNormal="85" workbookViewId="0">
      <selection activeCell="G13" sqref="G13"/>
    </sheetView>
  </sheetViews>
  <sheetFormatPr defaultColWidth="9.140625" defaultRowHeight="15"/>
  <cols>
    <col min="1" max="1" width="9.140625" style="89"/>
    <col min="2" max="2" width="63.5703125" style="89" bestFit="1" customWidth="1"/>
    <col min="3" max="3" width="14.85546875" style="89" customWidth="1"/>
    <col min="4" max="4" width="14" style="89" customWidth="1"/>
    <col min="5" max="7" width="12.85546875" style="89" bestFit="1" customWidth="1"/>
    <col min="8" max="8" width="13.7109375" style="89" bestFit="1" customWidth="1"/>
    <col min="9" max="9" width="14.140625" style="89" customWidth="1"/>
    <col min="10" max="10" width="12.7109375" style="89" customWidth="1"/>
    <col min="11" max="11" width="11.7109375" style="89" customWidth="1"/>
    <col min="12" max="17" width="11.42578125" style="89" bestFit="1" customWidth="1"/>
    <col min="18" max="19" width="9.140625" style="89"/>
    <col min="29" max="16384" width="9.140625" style="89"/>
  </cols>
  <sheetData>
    <row r="1" spans="1:29" s="96" customFormat="1" ht="18.75">
      <c r="B1" s="263" t="s">
        <v>239</v>
      </c>
      <c r="C1" s="295" t="str">
        <f>'obj1'!C1:G1</f>
        <v>[ierakstiet projekta nosaukumu]</v>
      </c>
      <c r="D1" s="295"/>
      <c r="E1" s="295"/>
      <c r="F1" s="295"/>
      <c r="G1" s="295"/>
      <c r="T1"/>
      <c r="U1"/>
      <c r="V1"/>
      <c r="W1"/>
      <c r="X1"/>
      <c r="Y1"/>
      <c r="Z1"/>
      <c r="AA1"/>
      <c r="AB1"/>
    </row>
    <row r="2" spans="1:29" ht="18.75">
      <c r="B2" s="263" t="s">
        <v>244</v>
      </c>
      <c r="C2" s="295" t="str">
        <f>'obj1'!C2:G2</f>
        <v>ERAF/551SAM/2020/IV/00</v>
      </c>
      <c r="D2" s="295"/>
      <c r="E2" s="295"/>
      <c r="F2" s="295"/>
      <c r="G2" s="295"/>
    </row>
    <row r="3" spans="1:29" ht="15.75" thickBot="1"/>
    <row r="4" spans="1:29" s="96" customFormat="1" ht="16.5" thickBot="1">
      <c r="A4" s="274"/>
      <c r="B4" s="275" t="s">
        <v>240</v>
      </c>
      <c r="C4" s="276"/>
      <c r="D4" s="276"/>
      <c r="E4" s="276"/>
      <c r="F4" s="276"/>
      <c r="G4" s="276"/>
      <c r="H4" s="276"/>
      <c r="I4" s="276"/>
      <c r="J4" s="276"/>
      <c r="K4" s="276"/>
      <c r="L4" s="276"/>
      <c r="M4" s="276"/>
      <c r="N4" s="276"/>
      <c r="O4" s="276"/>
      <c r="P4" s="276"/>
      <c r="Q4" s="277"/>
      <c r="T4"/>
      <c r="U4"/>
      <c r="V4"/>
      <c r="W4"/>
      <c r="X4"/>
      <c r="Y4"/>
      <c r="Z4"/>
      <c r="AA4"/>
      <c r="AB4"/>
    </row>
    <row r="6" spans="1:29" ht="15.75" thickBot="1">
      <c r="A6" s="237" t="s">
        <v>5</v>
      </c>
      <c r="B6" s="237" t="s">
        <v>26</v>
      </c>
      <c r="C6" s="237" t="s">
        <v>27</v>
      </c>
      <c r="D6" s="237" t="s">
        <v>28</v>
      </c>
    </row>
    <row r="7" spans="1:29" ht="16.5" thickBot="1">
      <c r="A7" s="7" t="s">
        <v>9</v>
      </c>
      <c r="B7" s="7" t="s">
        <v>30</v>
      </c>
      <c r="C7" s="3">
        <f>SUM(C21:Q21)</f>
        <v>0</v>
      </c>
      <c r="D7" s="7"/>
      <c r="H7" s="289" t="s">
        <v>251</v>
      </c>
      <c r="I7" s="283"/>
      <c r="J7" s="283"/>
      <c r="K7" s="283"/>
      <c r="L7" s="283"/>
      <c r="M7" s="284"/>
    </row>
    <row r="8" spans="1:29" ht="19.5" thickBot="1">
      <c r="A8" s="7" t="s">
        <v>4</v>
      </c>
      <c r="B8" s="91" t="s">
        <v>17</v>
      </c>
      <c r="C8" s="4">
        <f>'obj9'!C13+'obj8'!C13+'obj7'!C13+'obj6'!C13+'obj5'!C13+'obj4'!C13+'obj3'!C13+'obj2'!C13+'obj1'!C13</f>
        <v>0</v>
      </c>
      <c r="D8" s="7" t="s">
        <v>45</v>
      </c>
      <c r="H8" s="292">
        <f>C8*(SUM(C28:H28)+1)</f>
        <v>0</v>
      </c>
      <c r="I8" s="290" t="s">
        <v>252</v>
      </c>
      <c r="J8" s="285"/>
      <c r="K8" s="285"/>
      <c r="L8" s="285"/>
      <c r="M8" s="286"/>
    </row>
    <row r="9" spans="1:29" ht="19.5" thickBot="1">
      <c r="A9" s="7" t="s">
        <v>33</v>
      </c>
      <c r="B9" s="91" t="s">
        <v>60</v>
      </c>
      <c r="C9" s="4">
        <f>'obj1'!C13*'obj1'!C14+'obj2'!C13*'obj2'!C14+'obj3'!C13*'obj3'!C14+'obj4'!C13*'obj4'!C14+'obj5'!C13*'obj5'!C14+'obj6'!C13*'obj6'!C14+'obj7'!C13*'obj7'!C14+'obj8'!C13*'obj8'!C14+'obj9'!C13*'obj9'!C14</f>
        <v>0</v>
      </c>
      <c r="D9" s="7" t="s">
        <v>45</v>
      </c>
      <c r="F9" s="6" t="b">
        <f>IF(C9+C11=C8,TRUE,FALSE)</f>
        <v>1</v>
      </c>
      <c r="G9" s="6"/>
      <c r="H9" s="292" t="e">
        <f>VLOOKUP(C2,PIEŅĒMUMI!I1:J6,2,FALSE)</f>
        <v>#N/A</v>
      </c>
      <c r="I9" s="307" t="s">
        <v>253</v>
      </c>
      <c r="J9" s="307"/>
      <c r="K9" s="307"/>
      <c r="L9" s="307"/>
      <c r="M9" s="308"/>
    </row>
    <row r="10" spans="1:29">
      <c r="A10" s="7" t="s">
        <v>37</v>
      </c>
      <c r="B10" s="91" t="s">
        <v>61</v>
      </c>
      <c r="C10" s="4">
        <f>(('obj1'!C13*'obj1'!C14)*'obj1'!C15)+(('obj2'!C13*'obj2'!C14)*'obj2'!C15)+(('obj3'!C13*'obj3'!C14)*'obj3'!C15)+(('obj4'!C13*'obj4'!C14)*'obj4'!C15)+(('obj5'!C13*'obj5'!C14)*'obj5'!C15)+(('obj6'!C13*'obj6'!C14)*'obj6'!C15)+(('obj7'!C13*'obj7'!C14)*'obj7'!C15)+(('obj8'!C13*'obj8'!C14)*'obj8'!C15)+(('obj9'!C13*'obj9'!C14)*'obj9'!C15)</f>
        <v>0</v>
      </c>
      <c r="D10" s="7" t="s">
        <v>45</v>
      </c>
      <c r="E10" s="92"/>
      <c r="H10" s="287"/>
      <c r="I10" s="307"/>
      <c r="J10" s="307"/>
      <c r="K10" s="307"/>
      <c r="L10" s="307"/>
      <c r="M10" s="308"/>
    </row>
    <row r="11" spans="1:29" ht="15.75" thickBot="1">
      <c r="A11" s="7" t="s">
        <v>34</v>
      </c>
      <c r="B11" s="91" t="s">
        <v>62</v>
      </c>
      <c r="C11" s="4">
        <f>'obj1'!C13*'obj1'!C16+'obj2'!C13*'obj2'!C16+'obj3'!C13*'obj3'!C16+'obj4'!C13*'obj4'!C16+'obj5'!C13*'obj5'!C16+'obj6'!C13*'obj6'!C16+'obj7'!C13*'obj7'!C16+'obj8'!C13*'obj8'!C16+'obj9'!C13*'obj9'!C16</f>
        <v>0</v>
      </c>
      <c r="D11" s="7" t="s">
        <v>45</v>
      </c>
      <c r="H11" s="288"/>
      <c r="I11" s="309"/>
      <c r="J11" s="309"/>
      <c r="K11" s="309"/>
      <c r="L11" s="309"/>
      <c r="M11" s="310"/>
    </row>
    <row r="12" spans="1:29">
      <c r="A12" s="7" t="s">
        <v>38</v>
      </c>
      <c r="B12" s="91" t="s">
        <v>63</v>
      </c>
      <c r="C12" s="4">
        <f>(('obj1'!C13*'obj1'!C16)*'obj1'!C17)+(('obj2'!C13*'obj2'!C16)*'obj2'!C17)+(('obj3'!C13*'obj3'!C16)*'obj3'!C17)+(('obj4'!C13*'obj4'!C16)*'obj4'!C17)+(('obj5'!C13*'obj5'!C16)*'obj5'!C17)+(('obj6'!C13*'obj6'!C16)*'obj6'!C17)+(('obj7'!C13*'obj7'!C16)*'obj7'!C17)+(('obj8'!C13*'obj8'!C16)*'obj8'!C17)+(('obj9'!C13*'obj9'!C16)*'obj9'!C17)</f>
        <v>0</v>
      </c>
      <c r="D12" s="7" t="s">
        <v>45</v>
      </c>
    </row>
    <row r="13" spans="1:29" ht="15" customHeight="1">
      <c r="A13" s="7" t="s">
        <v>10</v>
      </c>
      <c r="B13" s="91" t="s">
        <v>15</v>
      </c>
      <c r="C13" s="3">
        <f>'obj1'!C18+'obj2'!C18+'obj3'!C18+'obj4'!C18+'obj5'!C18+'obj6'!C18+'obj7'!C18+'obj8'!C18+'obj9'!C18</f>
        <v>0</v>
      </c>
      <c r="D13" s="7" t="s">
        <v>23</v>
      </c>
      <c r="H13" s="311" t="s">
        <v>254</v>
      </c>
      <c r="I13" s="311"/>
      <c r="J13" s="311"/>
      <c r="K13" s="311"/>
      <c r="L13" s="311"/>
      <c r="M13" s="311"/>
    </row>
    <row r="14" spans="1:29" ht="15" customHeight="1">
      <c r="A14" s="7" t="s">
        <v>39</v>
      </c>
      <c r="B14" s="91" t="s">
        <v>14</v>
      </c>
      <c r="C14" s="3">
        <f>'obj1'!C19+'obj2'!C19+'obj3'!C19+'obj4'!C19+'obj5'!C19+'obj6'!C19+'obj7'!C19+'obj8'!C19+'obj9'!C19</f>
        <v>0</v>
      </c>
      <c r="D14" s="7" t="s">
        <v>23</v>
      </c>
      <c r="H14" s="311"/>
      <c r="I14" s="311"/>
      <c r="J14" s="311"/>
      <c r="K14" s="311"/>
      <c r="L14" s="311"/>
      <c r="M14" s="311"/>
      <c r="AC14" s="220"/>
    </row>
    <row r="15" spans="1:29" ht="15" customHeight="1">
      <c r="A15" s="7" t="s">
        <v>40</v>
      </c>
      <c r="B15" s="91" t="s">
        <v>21</v>
      </c>
      <c r="C15" s="7">
        <f>'obj9'!C20+'obj8'!C20+'obj7'!C20+'obj6'!C20+'obj5'!C20+'obj4'!C20+'obj3'!C20+'obj2'!C20+'obj1'!C20</f>
        <v>0</v>
      </c>
      <c r="D15" s="7" t="s">
        <v>22</v>
      </c>
      <c r="H15" s="311"/>
      <c r="I15" s="311"/>
      <c r="J15" s="311"/>
      <c r="K15" s="311"/>
      <c r="L15" s="311"/>
      <c r="M15" s="311"/>
      <c r="AC15" s="220"/>
    </row>
    <row r="16" spans="1:29">
      <c r="A16" s="93" t="s">
        <v>41</v>
      </c>
      <c r="B16" s="94" t="s">
        <v>59</v>
      </c>
      <c r="C16" s="3">
        <f>IF('obj1'!C21="jā",('obj1'!C13*'obj1'!C23)*'obj1'!C22,0)+IF('obj2'!C21="jā",('obj2'!C13*'obj2'!C23)*'obj2'!C22,0)+IF('obj3'!C21="jā",('obj3'!C13*'obj3'!C23)*'obj3'!C22,0)+IF('obj4'!C21="jā",('obj4'!C13*'obj4'!C23)*'obj4'!C22,0)+IF('obj5'!C21="jā",('obj5'!C13*'obj5'!C23)*'obj5'!C22,0)+IF('obj6'!C21="jā",('obj6'!C13*'obj6'!C23)*'obj6'!C22,0)+IF('obj7'!C21="jā",('obj7'!C13*'obj7'!C23)*'obj7'!C22,0)+IF('obj8'!C21="jā",('obj8'!C13*'obj8'!C23)*'obj8'!C22,0)+IF('obj9'!C21="jā",('obj9'!C13*'obj9'!C23)*'obj9'!C22,0)</f>
        <v>0</v>
      </c>
      <c r="D16" s="93" t="s">
        <v>24</v>
      </c>
      <c r="H16" s="311"/>
      <c r="I16" s="311"/>
      <c r="J16" s="311"/>
      <c r="K16" s="311"/>
      <c r="L16" s="311"/>
      <c r="M16" s="311"/>
    </row>
    <row r="17" spans="1:28" ht="15.75" thickBot="1">
      <c r="A17" s="270"/>
      <c r="B17" s="279"/>
      <c r="C17" s="280"/>
      <c r="D17" s="270"/>
    </row>
    <row r="18" spans="1:28" s="96" customFormat="1" ht="16.5" thickBot="1">
      <c r="A18" s="274"/>
      <c r="B18" s="275" t="s">
        <v>241</v>
      </c>
      <c r="C18" s="276"/>
      <c r="D18" s="276"/>
      <c r="E18" s="276"/>
      <c r="F18" s="276"/>
      <c r="G18" s="276"/>
      <c r="H18" s="276"/>
      <c r="I18" s="276"/>
      <c r="J18" s="276"/>
      <c r="K18" s="276"/>
      <c r="L18" s="276"/>
      <c r="M18" s="276"/>
      <c r="N18" s="276"/>
      <c r="O18" s="276"/>
      <c r="P18" s="276"/>
      <c r="Q18" s="277"/>
      <c r="T18"/>
      <c r="U18"/>
      <c r="V18"/>
      <c r="W18"/>
      <c r="X18"/>
      <c r="Y18"/>
      <c r="Z18"/>
      <c r="AA18"/>
      <c r="AB18"/>
    </row>
    <row r="19" spans="1:28">
      <c r="J19" s="6" t="s">
        <v>53</v>
      </c>
      <c r="K19" s="6" t="str">
        <f>IF(SUM(C21:Q21)=C7,"OK","Neatbilst kopējam investīciju apjomam")</f>
        <v>OK</v>
      </c>
    </row>
    <row r="20" spans="1:28">
      <c r="B20" s="237"/>
      <c r="C20" s="237">
        <f>'obj1'!C27</f>
        <v>2020</v>
      </c>
      <c r="D20" s="237">
        <f>'obj1'!D27</f>
        <v>2021</v>
      </c>
      <c r="E20" s="237">
        <f>'obj1'!E27</f>
        <v>2022</v>
      </c>
      <c r="F20" s="237">
        <f>'obj1'!F27</f>
        <v>2023</v>
      </c>
      <c r="G20" s="237">
        <f>'obj1'!G27</f>
        <v>2024</v>
      </c>
      <c r="H20" s="237">
        <f>'obj1'!H27</f>
        <v>2025</v>
      </c>
      <c r="I20" s="237">
        <f>'obj1'!I27</f>
        <v>2026</v>
      </c>
      <c r="J20" s="237">
        <f>'obj1'!J27</f>
        <v>2027</v>
      </c>
      <c r="K20" s="237">
        <f>'obj1'!K27</f>
        <v>2028</v>
      </c>
      <c r="L20" s="237">
        <f>'obj1'!L27</f>
        <v>2029</v>
      </c>
      <c r="M20" s="237">
        <f>'obj1'!M27</f>
        <v>2030</v>
      </c>
      <c r="N20" s="237">
        <f>'obj1'!N27</f>
        <v>2031</v>
      </c>
      <c r="O20" s="237">
        <f>'obj1'!O27</f>
        <v>2032</v>
      </c>
      <c r="P20" s="237">
        <f>'obj1'!P27</f>
        <v>2033</v>
      </c>
      <c r="Q20" s="237">
        <f>'obj1'!Q27</f>
        <v>2034</v>
      </c>
    </row>
    <row r="21" spans="1:28" ht="26.25" customHeight="1">
      <c r="B21" s="121" t="s">
        <v>152</v>
      </c>
      <c r="C21" s="5">
        <f>C38</f>
        <v>0</v>
      </c>
      <c r="D21" s="5">
        <f t="shared" ref="D21:H21" si="0">D38</f>
        <v>0</v>
      </c>
      <c r="E21" s="5">
        <f t="shared" si="0"/>
        <v>0</v>
      </c>
      <c r="F21" s="5">
        <f t="shared" si="0"/>
        <v>0</v>
      </c>
      <c r="G21" s="5">
        <f t="shared" si="0"/>
        <v>0</v>
      </c>
      <c r="H21" s="5">
        <f t="shared" si="0"/>
        <v>0</v>
      </c>
      <c r="I21" s="5"/>
      <c r="J21" s="5"/>
      <c r="K21" s="5"/>
      <c r="L21" s="5"/>
      <c r="M21" s="5"/>
      <c r="N21" s="5"/>
      <c r="O21" s="5"/>
      <c r="P21" s="5"/>
      <c r="Q21" s="5"/>
    </row>
    <row r="22" spans="1:28">
      <c r="B22" s="121" t="str">
        <f>'obj1'!B28</f>
        <v>Objekta uzturēšanas izmaksas (bez projekta)</v>
      </c>
      <c r="C22" s="5">
        <f>'obj1'!C28+'obj1'!C29+'obj2'!C28+'obj2'!C29+'obj3'!C28+'obj3'!C29+'obj4'!C28+'obj4'!C29+'obj5'!C28+'obj5'!C29+'obj6'!C28+'obj6'!C29+'obj7'!C28+'obj7'!C29+'obj8'!C28+'obj8'!C29+'obj9'!C28+'obj9'!C29</f>
        <v>0</v>
      </c>
      <c r="D22" s="5">
        <f>'obj1'!D28+'obj1'!D29+'obj2'!D28+'obj2'!D29+'obj3'!D28+'obj3'!D29+'obj4'!D28+'obj4'!D29+'obj5'!D28+'obj5'!D29+'obj6'!D28+'obj6'!D29+'obj7'!D28+'obj7'!D29+'obj8'!D28+'obj8'!D29+'obj9'!D28+'obj9'!D29</f>
        <v>0</v>
      </c>
      <c r="E22" s="5">
        <f>'obj1'!E28+'obj1'!E29+'obj2'!E28+'obj2'!E29+'obj3'!E28+'obj3'!E29+'obj4'!E28+'obj4'!E29+'obj5'!E28+'obj5'!E29+'obj6'!E28+'obj6'!E29+'obj7'!E28+'obj7'!E29+'obj8'!E28+'obj8'!E29+'obj9'!E28+'obj9'!E29</f>
        <v>0</v>
      </c>
      <c r="F22" s="5">
        <f>'obj1'!F28+'obj1'!F29+'obj2'!F28+'obj2'!F29+'obj3'!F28+'obj3'!F29+'obj4'!F28+'obj4'!F29+'obj5'!F28+'obj5'!F29+'obj6'!F28+'obj6'!F29+'obj7'!F28+'obj7'!F29+'obj8'!F28+'obj8'!F29+'obj9'!F28+'obj9'!F29</f>
        <v>0</v>
      </c>
      <c r="G22" s="5">
        <f>'obj1'!G28+'obj1'!G29+'obj2'!G28+'obj2'!G29+'obj3'!G28+'obj3'!G29+'obj4'!G28+'obj4'!G29+'obj5'!G28+'obj5'!G29+'obj6'!G28+'obj6'!G29+'obj7'!G28+'obj7'!G29+'obj8'!G28+'obj8'!G29+'obj9'!G28+'obj9'!G29</f>
        <v>0</v>
      </c>
      <c r="H22" s="5">
        <f>'obj1'!H28+'obj1'!H29+'obj2'!H28+'obj2'!H29+'obj3'!H28+'obj3'!H29+'obj4'!H28+'obj4'!H29+'obj5'!H28+'obj5'!H29+'obj6'!H28+'obj6'!H29+'obj7'!H28+'obj7'!H29+'obj8'!H28+'obj8'!H29+'obj9'!H28+'obj9'!H29</f>
        <v>0</v>
      </c>
      <c r="I22" s="5">
        <f>'obj1'!I28+'obj1'!I29+'obj2'!I28+'obj2'!I29+'obj3'!I28+'obj3'!I29+'obj4'!I28+'obj4'!I29+'obj5'!I28+'obj5'!I29+'obj6'!I28+'obj6'!I29+'obj7'!I28+'obj7'!I29+'obj8'!I28+'obj8'!I29+'obj9'!I28+'obj9'!I29</f>
        <v>0</v>
      </c>
      <c r="J22" s="5">
        <f>'obj1'!J28+'obj1'!J29+'obj2'!J28+'obj2'!J29+'obj3'!J28+'obj3'!J29+'obj4'!J28+'obj4'!J29+'obj5'!J28+'obj5'!J29+'obj6'!J28+'obj6'!J29+'obj7'!J28+'obj7'!J29+'obj8'!J28+'obj8'!J29+'obj9'!J28+'obj9'!J29</f>
        <v>0</v>
      </c>
      <c r="K22" s="5">
        <f>'obj1'!K28+'obj1'!K29+'obj2'!K28+'obj2'!K29+'obj3'!K28+'obj3'!K29+'obj4'!K28+'obj4'!K29+'obj5'!K28+'obj5'!K29+'obj6'!K28+'obj6'!K29+'obj7'!K28+'obj7'!K29+'obj8'!K28+'obj8'!K29+'obj9'!K28+'obj9'!K29</f>
        <v>0</v>
      </c>
      <c r="L22" s="5">
        <f>'obj1'!L28+'obj1'!L29+'obj2'!L28+'obj2'!L29+'obj3'!L28+'obj3'!L29+'obj4'!L28+'obj4'!L29+'obj5'!L28+'obj5'!L29+'obj6'!L28+'obj6'!L29+'obj7'!L28+'obj7'!L29+'obj8'!L28+'obj8'!L29+'obj9'!L28+'obj9'!L29</f>
        <v>0</v>
      </c>
      <c r="M22" s="5">
        <f>'obj1'!M28+'obj1'!M29+'obj2'!M28+'obj2'!M29+'obj3'!M28+'obj3'!M29+'obj4'!M28+'obj4'!M29+'obj5'!M28+'obj5'!M29+'obj6'!M28+'obj6'!M29+'obj7'!M28+'obj7'!M29+'obj8'!M28+'obj8'!M29+'obj9'!M28+'obj9'!M29</f>
        <v>0</v>
      </c>
      <c r="N22" s="5">
        <f>'obj1'!N28+'obj1'!N29+'obj2'!N28+'obj2'!N29+'obj3'!N28+'obj3'!N29+'obj4'!N28+'obj4'!N29+'obj5'!N28+'obj5'!N29+'obj6'!N28+'obj6'!N29+'obj7'!N28+'obj7'!N29+'obj8'!N28+'obj8'!N29+'obj9'!N28+'obj9'!N29</f>
        <v>0</v>
      </c>
      <c r="O22" s="5">
        <f>'obj1'!O28+'obj1'!O29+'obj2'!O28+'obj2'!O29+'obj3'!O28+'obj3'!O29+'obj4'!O28+'obj4'!O29+'obj5'!O28+'obj5'!O29+'obj6'!O28+'obj6'!O29+'obj7'!O28+'obj7'!O29+'obj8'!O28+'obj8'!O29+'obj9'!O28+'obj9'!O29</f>
        <v>0</v>
      </c>
      <c r="P22" s="5">
        <f>'obj1'!P28+'obj1'!P29+'obj2'!P28+'obj2'!P29+'obj3'!P28+'obj3'!P29+'obj4'!P28+'obj4'!P29+'obj5'!P28+'obj5'!P29+'obj6'!P28+'obj6'!P29+'obj7'!P28+'obj7'!P29+'obj8'!P28+'obj8'!P29+'obj9'!P28+'obj9'!P29</f>
        <v>0</v>
      </c>
      <c r="Q22" s="5">
        <f>'obj1'!Q28+'obj1'!Q29+'obj2'!Q28+'obj2'!Q29+'obj3'!Q28+'obj3'!Q29+'obj4'!Q28+'obj4'!Q29+'obj5'!Q28+'obj5'!Q29+'obj6'!Q28+'obj6'!Q29+'obj7'!Q28+'obj7'!Q29+'obj8'!Q28+'obj8'!Q29+'obj9'!Q28+'obj9'!Q29</f>
        <v>0</v>
      </c>
    </row>
    <row r="23" spans="1:28">
      <c r="B23" s="121" t="str">
        <f>'obj1'!B30</f>
        <v>Objekta uzturēšanas izmaksas (ar projektu)</v>
      </c>
      <c r="C23" s="5">
        <f>IF(C21&gt;0,C22,'obj1'!C30+'obj1'!C31+'obj2'!C30+'obj2'!C31+'obj3'!C30+'obj3'!C31+'obj4'!C30+'obj4'!C31+'obj5'!C30+'obj5'!C31+'obj6'!C30+'obj6'!C31+'obj7'!C30+'obj7'!C31+'obj8'!C30+'obj8'!C31+'obj9'!C30+'obj9'!C31)</f>
        <v>0</v>
      </c>
      <c r="D23" s="5">
        <f>IF(D21&gt;0,D22,'obj1'!D30+'obj1'!D31+'obj2'!D30+'obj2'!D31+'obj3'!D30+'obj3'!D31+'obj4'!D30+'obj4'!D31+'obj5'!D30+'obj5'!D31+'obj6'!D30+'obj6'!D31+'obj7'!D30+'obj7'!D31+'obj8'!D30+'obj8'!D31+'obj9'!D30+'obj9'!D31)</f>
        <v>0</v>
      </c>
      <c r="E23" s="5">
        <f>IF(E21&gt;0,E22,'obj1'!E30+'obj1'!E31+'obj2'!E30+'obj2'!E31+'obj3'!E30+'obj3'!E31+'obj4'!E30+'obj4'!E31+'obj5'!E30+'obj5'!E31+'obj6'!E30+'obj6'!E31+'obj7'!E30+'obj7'!E31+'obj8'!E30+'obj8'!E31+'obj9'!E30+'obj9'!E31)</f>
        <v>0</v>
      </c>
      <c r="F23" s="5">
        <f>IF(F21&gt;0,F22,'obj1'!F30+'obj1'!F31+'obj2'!F30+'obj2'!F31+'obj3'!F30+'obj3'!F31+'obj4'!F30+'obj4'!F31+'obj5'!F30+'obj5'!F31+'obj6'!F30+'obj6'!F31+'obj7'!F30+'obj7'!F31+'obj8'!F30+'obj8'!F31+'obj9'!F30+'obj9'!F31)</f>
        <v>0</v>
      </c>
      <c r="G23" s="5">
        <f>IF(G21&gt;0,G22,'obj1'!G30+'obj1'!G31+'obj2'!G30+'obj2'!G31+'obj3'!G30+'obj3'!G31+'obj4'!G30+'obj4'!G31+'obj5'!G30+'obj5'!G31+'obj6'!G30+'obj6'!G31+'obj7'!G30+'obj7'!G31+'obj8'!G30+'obj8'!G31+'obj9'!G30+'obj9'!G31)</f>
        <v>0</v>
      </c>
      <c r="H23" s="5">
        <f>IF(H21&gt;0,H22,'obj1'!H30+'obj1'!H31+'obj2'!H30+'obj2'!H31+'obj3'!H30+'obj3'!H31+'obj4'!H30+'obj4'!H31+'obj5'!H30+'obj5'!H31+'obj6'!H30+'obj6'!H31+'obj7'!H30+'obj7'!H31+'obj8'!H30+'obj8'!H31+'obj9'!H30+'obj9'!H31)</f>
        <v>0</v>
      </c>
      <c r="I23" s="5">
        <f>IF(I21&gt;0,I22,'obj1'!I30+'obj1'!I31+'obj2'!I30+'obj2'!I31+'obj3'!I30+'obj3'!I31+'obj4'!I30+'obj4'!I31+'obj5'!I30+'obj5'!I31+'obj6'!I30+'obj6'!I31+'obj7'!I30+'obj7'!I31+'obj8'!I30+'obj8'!I31+'obj9'!I30+'obj9'!I31)</f>
        <v>0</v>
      </c>
      <c r="J23" s="5">
        <f>IF(J21&gt;0,J22,'obj1'!J30+'obj1'!J31+'obj2'!J30+'obj2'!J31+'obj3'!J30+'obj3'!J31+'obj4'!J30+'obj4'!J31+'obj5'!J30+'obj5'!J31+'obj6'!J30+'obj6'!J31+'obj7'!J30+'obj7'!J31+'obj8'!J30+'obj8'!J31+'obj9'!J30+'obj9'!J31)</f>
        <v>0</v>
      </c>
      <c r="K23" s="5">
        <f>IF(K21&gt;0,K22,'obj1'!K30+'obj1'!K31+'obj2'!K30+'obj2'!K31+'obj3'!K30+'obj3'!K31+'obj4'!K30+'obj4'!K31+'obj5'!K30+'obj5'!K31+'obj6'!K30+'obj6'!K31+'obj7'!K30+'obj7'!K31+'obj8'!K30+'obj8'!K31+'obj9'!K30+'obj9'!K31)</f>
        <v>0</v>
      </c>
      <c r="L23" s="5">
        <f>IF(L21&gt;0,L22,'obj1'!L30+'obj1'!L31+'obj2'!L30+'obj2'!L31+'obj3'!L30+'obj3'!L31+'obj4'!L30+'obj4'!L31+'obj5'!L30+'obj5'!L31+'obj6'!L30+'obj6'!L31+'obj7'!L30+'obj7'!L31+'obj8'!L30+'obj8'!L31+'obj9'!L30+'obj9'!L31)</f>
        <v>0</v>
      </c>
      <c r="M23" s="5">
        <f>IF(M21&gt;0,M22,'obj1'!M30+'obj1'!M31+'obj2'!M30+'obj2'!M31+'obj3'!M30+'obj3'!M31+'obj4'!M30+'obj4'!M31+'obj5'!M30+'obj5'!M31+'obj6'!M30+'obj6'!M31+'obj7'!M30+'obj7'!M31+'obj8'!M30+'obj8'!M31+'obj9'!M30+'obj9'!M31)</f>
        <v>0</v>
      </c>
      <c r="N23" s="5">
        <f>IF(N21&gt;0,N22,'obj1'!N30+'obj1'!N31+'obj2'!N30+'obj2'!N31+'obj3'!N30+'obj3'!N31+'obj4'!N30+'obj4'!N31+'obj5'!N30+'obj5'!N31+'obj6'!N30+'obj6'!N31+'obj7'!N30+'obj7'!N31+'obj8'!N30+'obj8'!N31+'obj9'!N30+'obj9'!N31)</f>
        <v>0</v>
      </c>
      <c r="O23" s="5">
        <f>IF(O21&gt;0,O22,'obj1'!O30+'obj1'!O31+'obj2'!O30+'obj2'!O31+'obj3'!O30+'obj3'!O31+'obj4'!O30+'obj4'!O31+'obj5'!O30+'obj5'!O31+'obj6'!O30+'obj6'!O31+'obj7'!O30+'obj7'!O31+'obj8'!O30+'obj8'!O31+'obj9'!O30+'obj9'!O31)</f>
        <v>0</v>
      </c>
      <c r="P23" s="5">
        <f>IF(P21&gt;0,P22,'obj1'!P30+'obj1'!P31+'obj2'!P30+'obj2'!P31+'obj3'!P30+'obj3'!P31+'obj4'!P30+'obj4'!P31+'obj5'!P30+'obj5'!P31+'obj6'!P30+'obj6'!P31+'obj7'!P30+'obj7'!P31+'obj8'!P30+'obj8'!P31+'obj9'!P30+'obj9'!P31)</f>
        <v>0</v>
      </c>
      <c r="Q23" s="5">
        <f>IF(Q21&gt;0,Q22,'obj1'!Q30+'obj1'!Q31+'obj2'!Q30+'obj2'!Q31+'obj3'!Q30+'obj3'!Q31+'obj4'!Q30+'obj4'!Q31+'obj5'!Q30+'obj5'!Q31+'obj6'!Q30+'obj6'!Q31+'obj7'!Q30+'obj7'!Q31+'obj8'!Q30+'obj8'!Q31+'obj9'!Q30+'obj9'!Q31)</f>
        <v>0</v>
      </c>
    </row>
    <row r="24" spans="1:28">
      <c r="B24" s="121" t="s">
        <v>118</v>
      </c>
      <c r="C24" s="5">
        <f>IF(C21&gt;0,,$C$8)</f>
        <v>0</v>
      </c>
      <c r="D24" s="5">
        <f t="shared" ref="D24:Q24" si="1">IF(D21&gt;0,,$C$8)</f>
        <v>0</v>
      </c>
      <c r="E24" s="5">
        <f t="shared" si="1"/>
        <v>0</v>
      </c>
      <c r="F24" s="5">
        <f t="shared" si="1"/>
        <v>0</v>
      </c>
      <c r="G24" s="5">
        <f t="shared" si="1"/>
        <v>0</v>
      </c>
      <c r="H24" s="5">
        <f t="shared" si="1"/>
        <v>0</v>
      </c>
      <c r="I24" s="5">
        <f t="shared" si="1"/>
        <v>0</v>
      </c>
      <c r="J24" s="5">
        <f t="shared" si="1"/>
        <v>0</v>
      </c>
      <c r="K24" s="5">
        <f t="shared" si="1"/>
        <v>0</v>
      </c>
      <c r="L24" s="5">
        <f t="shared" si="1"/>
        <v>0</v>
      </c>
      <c r="M24" s="5">
        <f t="shared" si="1"/>
        <v>0</v>
      </c>
      <c r="N24" s="5">
        <f t="shared" si="1"/>
        <v>0</v>
      </c>
      <c r="O24" s="5">
        <f t="shared" si="1"/>
        <v>0</v>
      </c>
      <c r="P24" s="5">
        <f t="shared" si="1"/>
        <v>0</v>
      </c>
      <c r="Q24" s="5">
        <f t="shared" si="1"/>
        <v>0</v>
      </c>
    </row>
    <row r="25" spans="1:28">
      <c r="B25" s="122" t="s">
        <v>133</v>
      </c>
      <c r="C25" s="95">
        <f>IF(C21&gt;0,0,C22-C23)</f>
        <v>0</v>
      </c>
      <c r="D25" s="95">
        <f t="shared" ref="D25:Q25" si="2">IF(D21&gt;0,0,D22-D23)</f>
        <v>0</v>
      </c>
      <c r="E25" s="95">
        <f>IF(E21&gt;0,0,E22-E23)</f>
        <v>0</v>
      </c>
      <c r="F25" s="95">
        <f t="shared" si="2"/>
        <v>0</v>
      </c>
      <c r="G25" s="95">
        <f t="shared" si="2"/>
        <v>0</v>
      </c>
      <c r="H25" s="95">
        <f t="shared" si="2"/>
        <v>0</v>
      </c>
      <c r="I25" s="95">
        <f t="shared" si="2"/>
        <v>0</v>
      </c>
      <c r="J25" s="95">
        <f t="shared" si="2"/>
        <v>0</v>
      </c>
      <c r="K25" s="95">
        <f t="shared" si="2"/>
        <v>0</v>
      </c>
      <c r="L25" s="95">
        <f t="shared" si="2"/>
        <v>0</v>
      </c>
      <c r="M25" s="95">
        <f t="shared" si="2"/>
        <v>0</v>
      </c>
      <c r="N25" s="95">
        <f t="shared" si="2"/>
        <v>0</v>
      </c>
      <c r="O25" s="95">
        <f t="shared" si="2"/>
        <v>0</v>
      </c>
      <c r="P25" s="95">
        <f t="shared" si="2"/>
        <v>0</v>
      </c>
      <c r="Q25" s="95">
        <f t="shared" si="2"/>
        <v>0</v>
      </c>
    </row>
    <row r="26" spans="1:28" ht="15.75" thickBot="1"/>
    <row r="27" spans="1:28" s="96" customFormat="1" ht="16.5" thickBot="1">
      <c r="A27" s="274"/>
      <c r="B27" s="275" t="s">
        <v>243</v>
      </c>
      <c r="C27" s="276"/>
      <c r="D27" s="276"/>
      <c r="E27" s="276"/>
      <c r="F27" s="276"/>
      <c r="G27" s="276"/>
      <c r="H27" s="276"/>
      <c r="I27" s="276"/>
      <c r="J27" s="276"/>
      <c r="K27" s="276"/>
      <c r="L27" s="276"/>
      <c r="M27" s="276"/>
      <c r="N27" s="276"/>
      <c r="O27" s="276"/>
      <c r="P27" s="276"/>
      <c r="Q27" s="277"/>
      <c r="T27"/>
      <c r="U27"/>
      <c r="V27"/>
      <c r="W27"/>
      <c r="X27"/>
      <c r="Y27"/>
      <c r="Z27"/>
      <c r="AA27"/>
      <c r="AB27"/>
    </row>
    <row r="28" spans="1:28">
      <c r="C28" s="219">
        <f>IF(C38&gt;0,0,1)</f>
        <v>1</v>
      </c>
      <c r="D28" s="219">
        <f t="shared" ref="D28:H28" si="3">IF(D38&gt;0,0,1)</f>
        <v>1</v>
      </c>
      <c r="E28" s="219">
        <f t="shared" si="3"/>
        <v>1</v>
      </c>
      <c r="F28" s="219">
        <f t="shared" si="3"/>
        <v>1</v>
      </c>
      <c r="G28" s="219">
        <f t="shared" si="3"/>
        <v>1</v>
      </c>
      <c r="H28" s="219">
        <f t="shared" si="3"/>
        <v>1</v>
      </c>
      <c r="I28" s="219"/>
      <c r="J28" s="219"/>
    </row>
    <row r="29" spans="1:28" s="96" customFormat="1" ht="15.75">
      <c r="B29" s="300" t="s">
        <v>139</v>
      </c>
      <c r="C29" s="227">
        <f>'obj1'!C35</f>
        <v>2020</v>
      </c>
      <c r="D29" s="227">
        <f>'obj1'!D35</f>
        <v>2021</v>
      </c>
      <c r="E29" s="227">
        <f>'obj1'!E35</f>
        <v>2022</v>
      </c>
      <c r="F29" s="227" t="str">
        <f>'obj1'!F35</f>
        <v>n/a</v>
      </c>
      <c r="G29" s="227" t="str">
        <f>'obj1'!G35</f>
        <v>n/a</v>
      </c>
      <c r="H29" s="227" t="str">
        <f>'obj1'!H35</f>
        <v>n/a</v>
      </c>
      <c r="I29" s="302" t="s">
        <v>65</v>
      </c>
      <c r="J29" s="303"/>
      <c r="T29"/>
      <c r="U29"/>
      <c r="V29"/>
      <c r="W29"/>
      <c r="X29"/>
      <c r="Y29"/>
      <c r="Z29"/>
      <c r="AA29"/>
      <c r="AB29"/>
    </row>
    <row r="30" spans="1:28" s="96" customFormat="1" ht="15.75">
      <c r="B30" s="301"/>
      <c r="C30" s="228" t="s">
        <v>140</v>
      </c>
      <c r="D30" s="228" t="s">
        <v>140</v>
      </c>
      <c r="E30" s="228" t="s">
        <v>140</v>
      </c>
      <c r="F30" s="228" t="s">
        <v>140</v>
      </c>
      <c r="G30" s="228" t="s">
        <v>140</v>
      </c>
      <c r="H30" s="229" t="s">
        <v>140</v>
      </c>
      <c r="I30" s="228" t="s">
        <v>140</v>
      </c>
      <c r="J30" s="228" t="s">
        <v>25</v>
      </c>
      <c r="T30"/>
      <c r="U30"/>
      <c r="V30"/>
      <c r="W30"/>
      <c r="X30"/>
      <c r="Y30"/>
      <c r="Z30"/>
      <c r="AA30"/>
      <c r="AB30"/>
    </row>
    <row r="31" spans="1:28" s="96" customFormat="1" ht="15.75">
      <c r="B31" s="231" t="s">
        <v>141</v>
      </c>
      <c r="C31" s="217">
        <f>'obj1'!C37+'obj2'!C37+'obj3'!C37+'obj4'!C37+'obj5'!C37+'obj6'!C37+'obj7'!C37+'obj8'!C37+'obj9'!C37</f>
        <v>0</v>
      </c>
      <c r="D31" s="217">
        <f>'obj1'!D37+'obj2'!D37+'obj3'!D37+'obj4'!D37+'obj5'!D37+'obj6'!D37+'obj7'!D37+'obj8'!D37+'obj9'!D37</f>
        <v>0</v>
      </c>
      <c r="E31" s="217">
        <f>'obj1'!E37+'obj2'!E37+'obj3'!E37+'obj4'!E37+'obj5'!E37+'obj6'!E37+'obj7'!E37+'obj8'!E37+'obj9'!E37</f>
        <v>0</v>
      </c>
      <c r="F31" s="217">
        <f>'obj1'!F37+'obj2'!F37+'obj3'!F37+'obj4'!F37+'obj5'!F37+'obj6'!F37+'obj7'!F37+'obj8'!F37+'obj9'!F37</f>
        <v>0</v>
      </c>
      <c r="G31" s="217">
        <f>'obj1'!G37+'obj2'!G37+'obj3'!G37+'obj4'!G37+'obj5'!G37+'obj6'!G37+'obj7'!G37+'obj8'!G37+'obj9'!G37</f>
        <v>0</v>
      </c>
      <c r="H31" s="217">
        <f>'obj1'!H37+'obj2'!H37+'obj3'!H37+'obj4'!H37+'obj5'!H37+'obj6'!H37+'obj7'!H37+'obj8'!H37+'obj9'!H37</f>
        <v>0</v>
      </c>
      <c r="I31" s="217">
        <f>SUM(C31:H31)</f>
        <v>0</v>
      </c>
      <c r="J31" s="126" t="e">
        <f>ROUND(I31/I$38*100,2)</f>
        <v>#DIV/0!</v>
      </c>
      <c r="T31"/>
      <c r="U31"/>
      <c r="V31"/>
      <c r="W31"/>
      <c r="X31"/>
      <c r="Y31"/>
      <c r="Z31"/>
      <c r="AA31"/>
      <c r="AB31"/>
    </row>
    <row r="32" spans="1:28" s="96" customFormat="1" ht="15.75">
      <c r="B32" s="231" t="s">
        <v>142</v>
      </c>
      <c r="C32" s="123">
        <f>'obj1'!C38+'obj2'!C38+'obj3'!C38+'obj4'!C38+'obj5'!C38+'obj6'!C38+'obj7'!C38+'obj8'!C38+'obj9'!C38</f>
        <v>0</v>
      </c>
      <c r="D32" s="123">
        <f>'obj1'!D38+'obj2'!D38+'obj3'!D38+'obj4'!D38+'obj5'!D38+'obj6'!D38+'obj7'!D38+'obj8'!D38+'obj9'!D38</f>
        <v>0</v>
      </c>
      <c r="E32" s="123">
        <f>'obj1'!E38+'obj2'!E38+'obj3'!E38+'obj4'!E38+'obj5'!E38+'obj6'!E38+'obj7'!E38+'obj8'!E38+'obj9'!E38</f>
        <v>0</v>
      </c>
      <c r="F32" s="123">
        <f>'obj1'!F38+'obj2'!F38+'obj3'!F38+'obj4'!F38+'obj5'!F38+'obj6'!F38+'obj7'!F38+'obj8'!F38+'obj9'!F38</f>
        <v>0</v>
      </c>
      <c r="G32" s="123">
        <f>'obj1'!G38+'obj2'!G38+'obj3'!G38+'obj4'!G38+'obj5'!G38+'obj6'!G38+'obj7'!G38+'obj8'!G38+'obj9'!G38</f>
        <v>0</v>
      </c>
      <c r="H32" s="123">
        <f>'obj1'!H38+'obj2'!H38+'obj3'!H38+'obj4'!H38+'obj5'!H38+'obj6'!H38+'obj7'!H38+'obj8'!H38+'obj9'!H38</f>
        <v>0</v>
      </c>
      <c r="I32" s="123">
        <f t="shared" ref="I32:I42" si="4">SUM(C32:H32)</f>
        <v>0</v>
      </c>
      <c r="J32" s="126" t="e">
        <f t="shared" ref="J32:J38" si="5">ROUND(I32/I$38*100,2)</f>
        <v>#DIV/0!</v>
      </c>
      <c r="T32"/>
      <c r="U32"/>
      <c r="V32"/>
      <c r="W32"/>
      <c r="X32"/>
      <c r="Y32"/>
      <c r="Z32"/>
      <c r="AA32"/>
      <c r="AB32"/>
    </row>
    <row r="33" spans="2:28" s="96" customFormat="1" ht="15.75">
      <c r="B33" s="231" t="s">
        <v>143</v>
      </c>
      <c r="C33" s="123">
        <f>'obj1'!C39+'obj2'!C39+'obj3'!C39+'obj4'!C39+'obj5'!C39+'obj6'!C39+'obj7'!C39+'obj8'!C39+'obj9'!C39</f>
        <v>0</v>
      </c>
      <c r="D33" s="123">
        <f>'obj1'!D39+'obj2'!D39+'obj3'!D39+'obj4'!D39+'obj5'!D39+'obj6'!D39+'obj7'!D39+'obj8'!D39+'obj9'!D39</f>
        <v>0</v>
      </c>
      <c r="E33" s="123">
        <f>'obj1'!E39+'obj2'!E39+'obj3'!E39+'obj4'!E39+'obj5'!E39+'obj6'!E39+'obj7'!E39+'obj8'!E39+'obj9'!E39</f>
        <v>0</v>
      </c>
      <c r="F33" s="123">
        <f>'obj1'!F39+'obj2'!F39+'obj3'!F39+'obj4'!F39+'obj5'!F39+'obj6'!F39+'obj7'!F39+'obj8'!F39+'obj9'!F39</f>
        <v>0</v>
      </c>
      <c r="G33" s="123">
        <f>'obj1'!G39+'obj2'!G39+'obj3'!G39+'obj4'!G39+'obj5'!G39+'obj6'!G39+'obj7'!G39+'obj8'!G39+'obj9'!G39</f>
        <v>0</v>
      </c>
      <c r="H33" s="123">
        <f>'obj1'!H39+'obj2'!H39+'obj3'!H39+'obj4'!H39+'obj5'!H39+'obj6'!H39+'obj7'!H39+'obj8'!H39+'obj9'!H39</f>
        <v>0</v>
      </c>
      <c r="I33" s="123">
        <f t="shared" si="4"/>
        <v>0</v>
      </c>
      <c r="J33" s="126" t="e">
        <f t="shared" si="5"/>
        <v>#DIV/0!</v>
      </c>
      <c r="T33"/>
      <c r="U33"/>
      <c r="V33"/>
      <c r="W33"/>
      <c r="X33"/>
      <c r="Y33"/>
      <c r="Z33"/>
      <c r="AA33"/>
      <c r="AB33"/>
    </row>
    <row r="34" spans="2:28" s="96" customFormat="1" ht="15.75">
      <c r="B34" s="231" t="s">
        <v>144</v>
      </c>
      <c r="C34" s="123">
        <f>'obj1'!C40+'obj2'!C40+'obj3'!C40+'obj4'!C40+'obj5'!C40+'obj6'!C40+'obj7'!C40+'obj8'!C40+'obj9'!C40</f>
        <v>0</v>
      </c>
      <c r="D34" s="123">
        <f>'obj1'!D40+'obj2'!D40+'obj3'!D40+'obj4'!D40+'obj5'!D40+'obj6'!D40+'obj7'!D40+'obj8'!D40+'obj9'!D40</f>
        <v>0</v>
      </c>
      <c r="E34" s="123">
        <f>'obj1'!E40+'obj2'!E40+'obj3'!E40+'obj4'!E40+'obj5'!E40+'obj6'!E40+'obj7'!E40+'obj8'!E40+'obj9'!E40</f>
        <v>0</v>
      </c>
      <c r="F34" s="123">
        <f>'obj1'!F40+'obj2'!F40+'obj3'!F40+'obj4'!F40+'obj5'!F40+'obj6'!F40+'obj7'!F40+'obj8'!F40+'obj9'!F40</f>
        <v>0</v>
      </c>
      <c r="G34" s="123">
        <f>'obj1'!G40+'obj2'!G40+'obj3'!G40+'obj4'!G40+'obj5'!G40+'obj6'!G40+'obj7'!G40+'obj8'!G40+'obj9'!G40</f>
        <v>0</v>
      </c>
      <c r="H34" s="123">
        <f>'obj1'!H40+'obj2'!H40+'obj3'!H40+'obj4'!H40+'obj5'!H40+'obj6'!H40+'obj7'!H40+'obj8'!H40+'obj9'!H40</f>
        <v>0</v>
      </c>
      <c r="I34" s="123">
        <f t="shared" si="4"/>
        <v>0</v>
      </c>
      <c r="J34" s="126" t="e">
        <f t="shared" si="5"/>
        <v>#DIV/0!</v>
      </c>
      <c r="T34"/>
      <c r="U34"/>
      <c r="V34"/>
      <c r="W34"/>
      <c r="X34"/>
      <c r="Y34"/>
      <c r="Z34"/>
      <c r="AA34"/>
      <c r="AB34"/>
    </row>
    <row r="35" spans="2:28" s="96" customFormat="1" ht="15.75">
      <c r="B35" s="231" t="s">
        <v>145</v>
      </c>
      <c r="C35" s="123">
        <f>'obj1'!C41+'obj2'!C41+'obj3'!C41+'obj4'!C41+'obj5'!C41+'obj6'!C41+'obj7'!C41+'obj8'!C41+'obj9'!C41</f>
        <v>0</v>
      </c>
      <c r="D35" s="123">
        <f>'obj1'!D41+'obj2'!D41+'obj3'!D41+'obj4'!D41+'obj5'!D41+'obj6'!D41+'obj7'!D41+'obj8'!D41+'obj9'!D41</f>
        <v>0</v>
      </c>
      <c r="E35" s="123">
        <f>'obj1'!E41+'obj2'!E41+'obj3'!E41+'obj4'!E41+'obj5'!E41+'obj6'!E41+'obj7'!E41+'obj8'!E41+'obj9'!E41</f>
        <v>0</v>
      </c>
      <c r="F35" s="123">
        <f>'obj1'!F41+'obj2'!F41+'obj3'!F41+'obj4'!F41+'obj5'!F41+'obj6'!F41+'obj7'!F41+'obj8'!F41+'obj9'!F41</f>
        <v>0</v>
      </c>
      <c r="G35" s="123">
        <f>'obj1'!G41+'obj2'!G41+'obj3'!G41+'obj4'!G41+'obj5'!G41+'obj6'!G41+'obj7'!G41+'obj8'!G41+'obj9'!G41</f>
        <v>0</v>
      </c>
      <c r="H35" s="123">
        <f>'obj1'!H41+'obj2'!H41+'obj3'!H41+'obj4'!H41+'obj5'!H41+'obj6'!H41+'obj7'!H41+'obj8'!H41+'obj9'!H41</f>
        <v>0</v>
      </c>
      <c r="I35" s="123">
        <f t="shared" si="4"/>
        <v>0</v>
      </c>
      <c r="J35" s="126" t="e">
        <f t="shared" si="5"/>
        <v>#DIV/0!</v>
      </c>
      <c r="T35"/>
      <c r="U35"/>
      <c r="V35"/>
      <c r="W35"/>
      <c r="X35"/>
      <c r="Y35"/>
      <c r="Z35"/>
      <c r="AA35"/>
      <c r="AB35"/>
    </row>
    <row r="36" spans="2:28" s="96" customFormat="1" ht="15.75">
      <c r="B36" s="231" t="s">
        <v>146</v>
      </c>
      <c r="C36" s="125">
        <f t="shared" ref="C36:H36" si="6">SUM(C31:C35)</f>
        <v>0</v>
      </c>
      <c r="D36" s="125">
        <f t="shared" si="6"/>
        <v>0</v>
      </c>
      <c r="E36" s="125">
        <f t="shared" si="6"/>
        <v>0</v>
      </c>
      <c r="F36" s="125">
        <f t="shared" si="6"/>
        <v>0</v>
      </c>
      <c r="G36" s="125">
        <f t="shared" si="6"/>
        <v>0</v>
      </c>
      <c r="H36" s="125">
        <f t="shared" si="6"/>
        <v>0</v>
      </c>
      <c r="I36" s="125">
        <f t="shared" si="4"/>
        <v>0</v>
      </c>
      <c r="J36" s="126" t="e">
        <f t="shared" si="5"/>
        <v>#DIV/0!</v>
      </c>
      <c r="T36"/>
      <c r="U36"/>
      <c r="V36"/>
      <c r="W36"/>
      <c r="X36"/>
      <c r="Y36"/>
      <c r="Z36"/>
      <c r="AA36"/>
      <c r="AB36"/>
    </row>
    <row r="37" spans="2:28" s="96" customFormat="1" ht="15.75">
      <c r="B37" s="231" t="s">
        <v>147</v>
      </c>
      <c r="C37" s="123">
        <f>'obj1'!C43+'obj2'!C43+'obj3'!C43+'obj4'!C43+'obj5'!C43+'obj6'!C43+'obj7'!C43+'obj8'!C43+'obj9'!C43</f>
        <v>0</v>
      </c>
      <c r="D37" s="123">
        <f>'obj1'!D43+'obj2'!D43+'obj3'!D43+'obj4'!D43+'obj5'!D43+'obj6'!D43+'obj7'!D43+'obj8'!D43+'obj9'!D43</f>
        <v>0</v>
      </c>
      <c r="E37" s="123">
        <f>'obj1'!E43+'obj2'!E43+'obj3'!E43+'obj4'!E43+'obj5'!E43+'obj6'!E43+'obj7'!E43+'obj8'!E43+'obj9'!E43</f>
        <v>0</v>
      </c>
      <c r="F37" s="123">
        <f>'obj1'!F43+'obj2'!F43+'obj3'!F43+'obj4'!F43+'obj5'!F43+'obj6'!F43+'obj7'!F43+'obj8'!F43+'obj9'!F43</f>
        <v>0</v>
      </c>
      <c r="G37" s="123">
        <f>'obj1'!G43+'obj2'!G43+'obj3'!G43+'obj4'!G43+'obj5'!G43+'obj6'!G43+'obj7'!G43+'obj8'!G43+'obj9'!G43</f>
        <v>0</v>
      </c>
      <c r="H37" s="123">
        <f>'obj1'!H43+'obj2'!H43+'obj3'!H43+'obj4'!H43+'obj5'!H43+'obj6'!H43+'obj7'!H43+'obj8'!H43+'obj9'!H43</f>
        <v>0</v>
      </c>
      <c r="I37" s="123">
        <f t="shared" si="4"/>
        <v>0</v>
      </c>
      <c r="J37" s="126" t="e">
        <f t="shared" si="5"/>
        <v>#DIV/0!</v>
      </c>
      <c r="T37"/>
      <c r="U37"/>
      <c r="V37"/>
      <c r="W37"/>
      <c r="X37"/>
      <c r="Y37"/>
      <c r="Z37"/>
      <c r="AA37"/>
      <c r="AB37"/>
    </row>
    <row r="38" spans="2:28" s="96" customFormat="1" ht="15.75">
      <c r="B38" s="232" t="s">
        <v>148</v>
      </c>
      <c r="C38" s="127">
        <f t="shared" ref="C38:H38" si="7">SUM(C36:C37)</f>
        <v>0</v>
      </c>
      <c r="D38" s="127">
        <f t="shared" si="7"/>
        <v>0</v>
      </c>
      <c r="E38" s="127">
        <f t="shared" si="7"/>
        <v>0</v>
      </c>
      <c r="F38" s="127">
        <f t="shared" si="7"/>
        <v>0</v>
      </c>
      <c r="G38" s="127">
        <f t="shared" si="7"/>
        <v>0</v>
      </c>
      <c r="H38" s="127">
        <f t="shared" si="7"/>
        <v>0</v>
      </c>
      <c r="I38" s="127">
        <f t="shared" si="4"/>
        <v>0</v>
      </c>
      <c r="J38" s="126" t="e">
        <f t="shared" si="5"/>
        <v>#DIV/0!</v>
      </c>
      <c r="T38"/>
      <c r="U38"/>
      <c r="V38"/>
      <c r="W38"/>
      <c r="X38"/>
      <c r="Y38"/>
      <c r="Z38"/>
      <c r="AA38"/>
      <c r="AB38"/>
    </row>
    <row r="39" spans="2:28" s="96" customFormat="1" ht="15.75">
      <c r="B39" s="233" t="s">
        <v>149</v>
      </c>
      <c r="C39" s="123">
        <f>'obj1'!C45+'obj2'!C45+'obj3'!C45+'obj4'!C45+'obj5'!C45+'obj6'!C45+'obj7'!C45+'obj8'!C45+'obj9'!C45</f>
        <v>0</v>
      </c>
      <c r="D39" s="123">
        <f>'obj1'!D45+'obj2'!D45+'obj3'!D45+'obj4'!D45+'obj5'!D45+'obj6'!D45+'obj7'!D45+'obj8'!D45+'obj9'!D45</f>
        <v>0</v>
      </c>
      <c r="E39" s="123">
        <f>'obj1'!E45+'obj2'!E45+'obj3'!E45+'obj4'!E45+'obj5'!E45+'obj6'!E45+'obj7'!E45+'obj8'!E45+'obj9'!E45</f>
        <v>0</v>
      </c>
      <c r="F39" s="123">
        <f>'obj1'!F45+'obj2'!F45+'obj3'!F45+'obj4'!F45+'obj5'!F45+'obj6'!F45+'obj7'!F45+'obj8'!F45+'obj9'!F45</f>
        <v>0</v>
      </c>
      <c r="G39" s="123">
        <f>'obj1'!G45+'obj2'!G45+'obj3'!G45+'obj4'!G45+'obj5'!G45+'obj6'!G45+'obj7'!G45+'obj8'!G45+'obj9'!G45</f>
        <v>0</v>
      </c>
      <c r="H39" s="123">
        <f>'obj1'!H45+'obj2'!H45+'obj3'!H45+'obj4'!H45+'obj5'!H45+'obj6'!H45+'obj7'!H45+'obj8'!H45+'obj9'!H45</f>
        <v>0</v>
      </c>
      <c r="I39" s="123">
        <f t="shared" si="4"/>
        <v>0</v>
      </c>
      <c r="J39" s="126"/>
      <c r="T39"/>
      <c r="U39"/>
      <c r="V39"/>
      <c r="W39"/>
      <c r="X39"/>
      <c r="Y39"/>
      <c r="Z39"/>
      <c r="AA39"/>
      <c r="AB39"/>
    </row>
    <row r="40" spans="2:28" s="96" customFormat="1" ht="15.75">
      <c r="B40" s="233" t="s">
        <v>150</v>
      </c>
      <c r="C40" s="123">
        <f>'obj1'!C46+'obj2'!C46+'obj3'!C46+'obj4'!C46+'obj5'!C46+'obj6'!C46+'obj7'!C46+'obj8'!C46+'obj9'!C46</f>
        <v>0</v>
      </c>
      <c r="D40" s="123">
        <f>'obj1'!D46+'obj2'!D46+'obj3'!D46+'obj4'!D46+'obj5'!D46+'obj6'!D46+'obj7'!D46+'obj8'!D46+'obj9'!D46</f>
        <v>0</v>
      </c>
      <c r="E40" s="123">
        <f>'obj1'!E46+'obj2'!E46+'obj3'!E46+'obj4'!E46+'obj5'!E46+'obj6'!E46+'obj7'!E46+'obj8'!E46+'obj9'!E46</f>
        <v>0</v>
      </c>
      <c r="F40" s="123">
        <f>'obj1'!F46+'obj2'!F46+'obj3'!F46+'obj4'!F46+'obj5'!F46+'obj6'!F46+'obj7'!F46+'obj8'!F46+'obj9'!F46</f>
        <v>0</v>
      </c>
      <c r="G40" s="123">
        <f>'obj1'!G46+'obj2'!G46+'obj3'!G46+'obj4'!G46+'obj5'!G46+'obj6'!G46+'obj7'!G46+'obj8'!G46+'obj9'!G46</f>
        <v>0</v>
      </c>
      <c r="H40" s="123">
        <f>'obj1'!H46+'obj2'!H46+'obj3'!H46+'obj4'!H46+'obj5'!H46+'obj6'!H46+'obj7'!H46+'obj8'!H46+'obj9'!H46</f>
        <v>0</v>
      </c>
      <c r="I40" s="123">
        <f t="shared" si="4"/>
        <v>0</v>
      </c>
      <c r="J40" s="126"/>
      <c r="T40"/>
      <c r="U40"/>
      <c r="V40"/>
      <c r="W40"/>
      <c r="X40"/>
      <c r="Y40"/>
      <c r="Z40"/>
      <c r="AA40"/>
      <c r="AB40"/>
    </row>
    <row r="41" spans="2:28" s="96" customFormat="1" ht="15.75">
      <c r="B41" s="233" t="s">
        <v>151</v>
      </c>
      <c r="C41" s="215">
        <f t="shared" ref="C41:H41" si="8">SUM(C39:C40)</f>
        <v>0</v>
      </c>
      <c r="D41" s="215">
        <f t="shared" si="8"/>
        <v>0</v>
      </c>
      <c r="E41" s="215">
        <f t="shared" si="8"/>
        <v>0</v>
      </c>
      <c r="F41" s="215">
        <f t="shared" si="8"/>
        <v>0</v>
      </c>
      <c r="G41" s="215">
        <f t="shared" si="8"/>
        <v>0</v>
      </c>
      <c r="H41" s="215">
        <f t="shared" si="8"/>
        <v>0</v>
      </c>
      <c r="I41" s="123">
        <f t="shared" si="4"/>
        <v>0</v>
      </c>
      <c r="J41" s="126"/>
      <c r="T41"/>
      <c r="U41"/>
      <c r="V41"/>
      <c r="W41"/>
      <c r="X41"/>
      <c r="Y41"/>
      <c r="Z41"/>
      <c r="AA41"/>
      <c r="AB41"/>
    </row>
    <row r="42" spans="2:28" s="96" customFormat="1" ht="15.75">
      <c r="B42" s="234" t="str">
        <f>'obj1'!B48</f>
        <v>Kopējās izmaksas</v>
      </c>
      <c r="C42" s="123">
        <f t="shared" ref="C42:H42" si="9">SUM(C38,C41)</f>
        <v>0</v>
      </c>
      <c r="D42" s="123">
        <f t="shared" si="9"/>
        <v>0</v>
      </c>
      <c r="E42" s="123">
        <f t="shared" si="9"/>
        <v>0</v>
      </c>
      <c r="F42" s="123">
        <f>SUM(F38,F41)</f>
        <v>0</v>
      </c>
      <c r="G42" s="123">
        <f t="shared" si="9"/>
        <v>0</v>
      </c>
      <c r="H42" s="123">
        <f t="shared" si="9"/>
        <v>0</v>
      </c>
      <c r="I42" s="123">
        <f t="shared" si="4"/>
        <v>0</v>
      </c>
      <c r="J42" s="129"/>
      <c r="T42"/>
      <c r="U42"/>
      <c r="V42"/>
      <c r="W42"/>
      <c r="X42"/>
      <c r="Y42"/>
      <c r="Z42"/>
      <c r="AA42"/>
      <c r="AB42"/>
    </row>
    <row r="43" spans="2:28" ht="15.75">
      <c r="B43" s="238" t="s">
        <v>218</v>
      </c>
      <c r="C43" s="128">
        <f>'obj1'!C49+'obj2'!C49+'obj3'!C49+'obj4'!C49+'obj5'!C49+'obj6'!C49+'obj7'!C49+'obj8'!C49+'obj9'!C49</f>
        <v>0</v>
      </c>
      <c r="D43" s="128">
        <f>'obj1'!D49+'obj2'!D49+'obj3'!D49+'obj4'!D49+'obj5'!D49+'obj6'!D49+'obj7'!D49+'obj8'!D49+'obj9'!D49</f>
        <v>0</v>
      </c>
      <c r="E43" s="128">
        <f>'obj1'!E49+'obj2'!E49+'obj3'!E49+'obj4'!E49+'obj5'!E49+'obj6'!E49+'obj7'!E49+'obj8'!E49+'obj9'!E49</f>
        <v>0</v>
      </c>
      <c r="F43" s="128">
        <f>'obj1'!F49+'obj2'!F49+'obj3'!F49+'obj4'!F49+'obj5'!F49+'obj6'!F49+'obj7'!F49+'obj8'!F49+'obj9'!F49</f>
        <v>0</v>
      </c>
      <c r="G43" s="128">
        <f>'obj1'!G49+'obj2'!G49+'obj3'!G49+'obj4'!G49+'obj5'!G49+'obj6'!G49+'obj7'!G49+'obj8'!G49+'obj9'!G49</f>
        <v>0</v>
      </c>
      <c r="H43" s="128">
        <f>'obj1'!H49+'obj2'!H49+'obj3'!H49+'obj4'!H49+'obj5'!H49+'obj6'!H49+'obj7'!H49+'obj8'!H49+'obj9'!H49</f>
        <v>0</v>
      </c>
      <c r="I43" s="123">
        <f>SUM(C43:H43)</f>
        <v>0</v>
      </c>
      <c r="J43" s="129"/>
    </row>
  </sheetData>
  <sheetProtection selectLockedCells="1"/>
  <mergeCells count="6">
    <mergeCell ref="C1:G1"/>
    <mergeCell ref="C2:G2"/>
    <mergeCell ref="I9:M11"/>
    <mergeCell ref="H13:M16"/>
    <mergeCell ref="B29:B30"/>
    <mergeCell ref="I29:J29"/>
  </mergeCell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sheetPr>
    <tabColor rgb="FFFFE600"/>
    <pageSetUpPr fitToPage="1"/>
  </sheetPr>
  <dimension ref="A1:U32"/>
  <sheetViews>
    <sheetView showGridLines="0" topLeftCell="A3" zoomScale="85" zoomScaleNormal="85" workbookViewId="0">
      <selection activeCell="F39" sqref="F39"/>
    </sheetView>
  </sheetViews>
  <sheetFormatPr defaultColWidth="10" defaultRowHeight="12.75"/>
  <cols>
    <col min="1" max="1" width="2.5703125" style="23" customWidth="1"/>
    <col min="2" max="2" width="5.140625" style="23" customWidth="1"/>
    <col min="3" max="3" width="79.140625" style="23" customWidth="1"/>
    <col min="4" max="4" width="6" style="52" customWidth="1"/>
    <col min="5" max="18" width="13.42578125" style="23" customWidth="1"/>
    <col min="19" max="19" width="9.28515625" style="23" customWidth="1"/>
    <col min="20" max="20" width="12.28515625" style="23" customWidth="1"/>
    <col min="21" max="21" width="9.42578125" style="23" customWidth="1"/>
    <col min="22" max="16384" width="10" style="23"/>
  </cols>
  <sheetData>
    <row r="1" spans="1:21" hidden="1">
      <c r="A1" s="19"/>
      <c r="B1" s="20"/>
      <c r="C1" s="20"/>
      <c r="D1" s="21"/>
      <c r="E1" s="20"/>
      <c r="F1" s="20"/>
      <c r="G1" s="20"/>
      <c r="H1" s="20"/>
      <c r="I1" s="20"/>
      <c r="J1" s="20"/>
      <c r="K1" s="20"/>
      <c r="L1" s="20"/>
      <c r="M1" s="20"/>
      <c r="N1" s="20"/>
      <c r="O1" s="20"/>
      <c r="P1" s="20"/>
      <c r="Q1" s="20"/>
      <c r="R1" s="20"/>
      <c r="S1" s="20"/>
      <c r="T1" s="22"/>
    </row>
    <row r="2" spans="1:21" hidden="1">
      <c r="A2" s="24"/>
      <c r="B2" s="25"/>
      <c r="C2" s="26"/>
      <c r="D2" s="27"/>
      <c r="E2" s="26"/>
      <c r="F2" s="26"/>
      <c r="G2" s="26"/>
      <c r="H2" s="26"/>
      <c r="I2" s="26"/>
      <c r="J2" s="26"/>
      <c r="K2" s="26"/>
      <c r="L2" s="26"/>
      <c r="M2" s="26"/>
      <c r="N2" s="26"/>
      <c r="O2" s="26"/>
      <c r="P2" s="26"/>
      <c r="Q2" s="26"/>
      <c r="R2" s="26"/>
      <c r="S2" s="26"/>
      <c r="T2" s="28"/>
    </row>
    <row r="3" spans="1:21" ht="28.5">
      <c r="A3" s="247"/>
      <c r="B3" s="248"/>
      <c r="C3" s="282"/>
      <c r="D3" s="250" t="s">
        <v>64</v>
      </c>
      <c r="E3" s="251">
        <f>'obj1'!C27</f>
        <v>2020</v>
      </c>
      <c r="F3" s="251">
        <f>'obj1'!D27</f>
        <v>2021</v>
      </c>
      <c r="G3" s="251">
        <f>'obj1'!E27</f>
        <v>2022</v>
      </c>
      <c r="H3" s="251">
        <f>'obj1'!F27</f>
        <v>2023</v>
      </c>
      <c r="I3" s="251">
        <f>'obj1'!G27</f>
        <v>2024</v>
      </c>
      <c r="J3" s="251">
        <f>'obj1'!H27</f>
        <v>2025</v>
      </c>
      <c r="K3" s="251">
        <f>'obj1'!I27</f>
        <v>2026</v>
      </c>
      <c r="L3" s="251">
        <f>'obj1'!J27</f>
        <v>2027</v>
      </c>
      <c r="M3" s="251">
        <f>'obj1'!K27</f>
        <v>2028</v>
      </c>
      <c r="N3" s="251">
        <f>'obj1'!L27</f>
        <v>2029</v>
      </c>
      <c r="O3" s="251">
        <f>'obj1'!M27</f>
        <v>2030</v>
      </c>
      <c r="P3" s="251">
        <f>'obj1'!N27</f>
        <v>2031</v>
      </c>
      <c r="Q3" s="251">
        <f>'obj1'!O27</f>
        <v>2032</v>
      </c>
      <c r="R3" s="251">
        <f>'obj1'!P27</f>
        <v>2033</v>
      </c>
      <c r="S3" s="251">
        <f>'obj1'!Q27</f>
        <v>2034</v>
      </c>
      <c r="T3" s="252" t="s">
        <v>65</v>
      </c>
    </row>
    <row r="4" spans="1:21">
      <c r="A4" s="29"/>
      <c r="B4" s="29"/>
      <c r="C4" s="29"/>
      <c r="D4" s="30"/>
      <c r="E4" s="31"/>
      <c r="F4" s="31"/>
      <c r="G4" s="31"/>
      <c r="H4" s="31"/>
      <c r="I4" s="31"/>
      <c r="J4" s="31"/>
      <c r="K4" s="31"/>
      <c r="L4" s="31"/>
      <c r="M4" s="31"/>
      <c r="N4" s="31"/>
      <c r="O4" s="31"/>
      <c r="P4" s="31"/>
      <c r="Q4" s="31"/>
      <c r="R4" s="31"/>
      <c r="S4" s="31"/>
      <c r="T4" s="31"/>
    </row>
    <row r="5" spans="1:21">
      <c r="A5" s="242"/>
      <c r="B5" s="243" t="s">
        <v>153</v>
      </c>
      <c r="C5" s="243"/>
      <c r="D5" s="244"/>
      <c r="E5" s="245"/>
      <c r="F5" s="245"/>
      <c r="G5" s="245"/>
      <c r="H5" s="245"/>
      <c r="I5" s="245"/>
      <c r="J5" s="245"/>
      <c r="K5" s="245"/>
      <c r="L5" s="245"/>
      <c r="M5" s="245"/>
      <c r="N5" s="245"/>
      <c r="O5" s="245"/>
      <c r="P5" s="245"/>
      <c r="Q5" s="245"/>
      <c r="R5" s="245"/>
      <c r="S5" s="245"/>
      <c r="T5" s="246"/>
    </row>
    <row r="6" spans="1:21">
      <c r="A6" s="29"/>
      <c r="B6" s="29"/>
      <c r="C6" s="29"/>
      <c r="D6" s="30"/>
      <c r="E6" s="31"/>
      <c r="F6" s="31"/>
      <c r="G6" s="31"/>
      <c r="H6" s="31"/>
      <c r="I6" s="31"/>
      <c r="J6" s="31"/>
      <c r="K6" s="31"/>
      <c r="L6" s="31"/>
      <c r="M6" s="31"/>
      <c r="N6" s="31"/>
      <c r="O6" s="31"/>
      <c r="P6" s="31"/>
      <c r="Q6" s="31"/>
      <c r="R6" s="31"/>
      <c r="S6" s="31"/>
      <c r="T6" s="31"/>
    </row>
    <row r="7" spans="1:21">
      <c r="A7" s="32"/>
      <c r="B7" s="33">
        <v>1</v>
      </c>
      <c r="C7" s="33" t="s">
        <v>171</v>
      </c>
      <c r="D7" s="33" t="s">
        <v>24</v>
      </c>
      <c r="E7" s="35">
        <f>-SUM(E8:E11)</f>
        <v>0</v>
      </c>
      <c r="F7" s="35">
        <f t="shared" ref="F7:S7" si="0">-SUM(F8:F11)</f>
        <v>0</v>
      </c>
      <c r="G7" s="35">
        <f t="shared" si="0"/>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 t="shared" si="0"/>
        <v>0</v>
      </c>
      <c r="S7" s="35">
        <f t="shared" si="0"/>
        <v>0</v>
      </c>
      <c r="T7" s="36">
        <f t="shared" ref="T7:T17" si="1">SUM(E7:S7)</f>
        <v>0</v>
      </c>
      <c r="U7" s="37"/>
    </row>
    <row r="8" spans="1:21">
      <c r="A8" s="38"/>
      <c r="B8" s="39" t="s">
        <v>67</v>
      </c>
      <c r="C8" s="40" t="str">
        <f>KOPĀ!B32</f>
        <v>Attiecināmais valsts budžeta finansējums</v>
      </c>
      <c r="D8" s="40" t="s">
        <v>24</v>
      </c>
      <c r="E8" s="48">
        <f>KOPĀ!C32</f>
        <v>0</v>
      </c>
      <c r="F8" s="48">
        <f>KOPĀ!D32</f>
        <v>0</v>
      </c>
      <c r="G8" s="48">
        <f>KOPĀ!E32</f>
        <v>0</v>
      </c>
      <c r="H8" s="48">
        <f>KOPĀ!F32</f>
        <v>0</v>
      </c>
      <c r="I8" s="48">
        <f>KOPĀ!G32</f>
        <v>0</v>
      </c>
      <c r="J8" s="48">
        <f>KOPĀ!H32</f>
        <v>0</v>
      </c>
      <c r="K8" s="48"/>
      <c r="L8" s="48"/>
      <c r="M8" s="48"/>
      <c r="N8" s="48"/>
      <c r="O8" s="48"/>
      <c r="P8" s="48"/>
      <c r="Q8" s="48"/>
      <c r="R8" s="48"/>
      <c r="S8" s="48"/>
      <c r="T8" s="36">
        <f t="shared" si="1"/>
        <v>0</v>
      </c>
    </row>
    <row r="9" spans="1:21">
      <c r="A9" s="38"/>
      <c r="B9" s="39" t="s">
        <v>68</v>
      </c>
      <c r="C9" s="40" t="str">
        <f>KOPĀ!B33</f>
        <v>Valsts budžeta dotācijas pašvaldībām</v>
      </c>
      <c r="D9" s="40" t="s">
        <v>24</v>
      </c>
      <c r="E9" s="48">
        <f>KOPĀ!C33</f>
        <v>0</v>
      </c>
      <c r="F9" s="48">
        <f>KOPĀ!D33</f>
        <v>0</v>
      </c>
      <c r="G9" s="48">
        <f>KOPĀ!E33</f>
        <v>0</v>
      </c>
      <c r="H9" s="48">
        <f>KOPĀ!F33</f>
        <v>0</v>
      </c>
      <c r="I9" s="48">
        <f>KOPĀ!G33</f>
        <v>0</v>
      </c>
      <c r="J9" s="48">
        <f>KOPĀ!H33</f>
        <v>0</v>
      </c>
      <c r="K9" s="48"/>
      <c r="L9" s="48"/>
      <c r="M9" s="48"/>
      <c r="N9" s="48"/>
      <c r="O9" s="48"/>
      <c r="P9" s="48"/>
      <c r="Q9" s="48"/>
      <c r="R9" s="48"/>
      <c r="S9" s="48"/>
      <c r="T9" s="36">
        <f t="shared" si="1"/>
        <v>0</v>
      </c>
    </row>
    <row r="10" spans="1:21">
      <c r="A10" s="38"/>
      <c r="B10" s="39" t="s">
        <v>69</v>
      </c>
      <c r="C10" s="40" t="str">
        <f>KOPĀ!B34</f>
        <v>Pašvaldības finansējums</v>
      </c>
      <c r="D10" s="40" t="s">
        <v>24</v>
      </c>
      <c r="E10" s="48">
        <f>KOPĀ!C34</f>
        <v>0</v>
      </c>
      <c r="F10" s="48">
        <f>KOPĀ!D34</f>
        <v>0</v>
      </c>
      <c r="G10" s="48">
        <f>KOPĀ!E34</f>
        <v>0</v>
      </c>
      <c r="H10" s="48">
        <f>KOPĀ!F34</f>
        <v>0</v>
      </c>
      <c r="I10" s="48">
        <f>KOPĀ!G34</f>
        <v>0</v>
      </c>
      <c r="J10" s="48">
        <f>KOPĀ!H34</f>
        <v>0</v>
      </c>
      <c r="K10" s="48"/>
      <c r="L10" s="48"/>
      <c r="M10" s="48"/>
      <c r="N10" s="48"/>
      <c r="O10" s="48"/>
      <c r="P10" s="48"/>
      <c r="Q10" s="48"/>
      <c r="R10" s="48"/>
      <c r="S10" s="48"/>
      <c r="T10" s="36">
        <f t="shared" si="1"/>
        <v>0</v>
      </c>
    </row>
    <row r="11" spans="1:21">
      <c r="A11" s="38"/>
      <c r="B11" s="39" t="s">
        <v>70</v>
      </c>
      <c r="C11" s="40" t="str">
        <f>KOPĀ!B35</f>
        <v>Cits publiskais finansējums</v>
      </c>
      <c r="D11" s="40" t="s">
        <v>24</v>
      </c>
      <c r="E11" s="48">
        <f>KOPĀ!C35</f>
        <v>0</v>
      </c>
      <c r="F11" s="48">
        <f>KOPĀ!D35</f>
        <v>0</v>
      </c>
      <c r="G11" s="48">
        <f>KOPĀ!E35</f>
        <v>0</v>
      </c>
      <c r="H11" s="48">
        <f>KOPĀ!F35</f>
        <v>0</v>
      </c>
      <c r="I11" s="48">
        <f>KOPĀ!G35</f>
        <v>0</v>
      </c>
      <c r="J11" s="48">
        <f>KOPĀ!H35</f>
        <v>0</v>
      </c>
      <c r="K11" s="48"/>
      <c r="L11" s="48"/>
      <c r="M11" s="48"/>
      <c r="N11" s="48"/>
      <c r="O11" s="48"/>
      <c r="P11" s="48"/>
      <c r="Q11" s="48"/>
      <c r="R11" s="48"/>
      <c r="S11" s="48"/>
      <c r="T11" s="36">
        <f t="shared" si="1"/>
        <v>0</v>
      </c>
    </row>
    <row r="12" spans="1:21">
      <c r="A12" s="45"/>
      <c r="B12" s="46">
        <v>2</v>
      </c>
      <c r="C12" s="46" t="s">
        <v>157</v>
      </c>
      <c r="D12" s="46" t="s">
        <v>24</v>
      </c>
      <c r="E12" s="47">
        <f>SUM(E13:E15)</f>
        <v>0</v>
      </c>
      <c r="F12" s="47">
        <f t="shared" ref="F12:R12" si="2">SUM(F13:F15)</f>
        <v>0</v>
      </c>
      <c r="G12" s="47">
        <f t="shared" si="2"/>
        <v>0</v>
      </c>
      <c r="H12" s="47">
        <f t="shared" si="2"/>
        <v>0</v>
      </c>
      <c r="I12" s="47">
        <f t="shared" si="2"/>
        <v>0</v>
      </c>
      <c r="J12" s="47">
        <f t="shared" si="2"/>
        <v>0</v>
      </c>
      <c r="K12" s="47">
        <f t="shared" si="2"/>
        <v>0</v>
      </c>
      <c r="L12" s="47">
        <f t="shared" si="2"/>
        <v>0</v>
      </c>
      <c r="M12" s="47">
        <f t="shared" si="2"/>
        <v>0</v>
      </c>
      <c r="N12" s="47">
        <f t="shared" si="2"/>
        <v>0</v>
      </c>
      <c r="O12" s="47">
        <f t="shared" si="2"/>
        <v>0</v>
      </c>
      <c r="P12" s="47">
        <f t="shared" si="2"/>
        <v>0</v>
      </c>
      <c r="Q12" s="47">
        <f t="shared" si="2"/>
        <v>0</v>
      </c>
      <c r="R12" s="47">
        <f t="shared" si="2"/>
        <v>0</v>
      </c>
      <c r="S12" s="47">
        <f>SUM(S13:S15)</f>
        <v>0</v>
      </c>
      <c r="T12" s="36">
        <f t="shared" si="1"/>
        <v>0</v>
      </c>
      <c r="U12" s="42"/>
    </row>
    <row r="13" spans="1:21">
      <c r="A13" s="38"/>
      <c r="B13" s="39" t="s">
        <v>11</v>
      </c>
      <c r="C13" s="40" t="s">
        <v>95</v>
      </c>
      <c r="D13" s="40" t="s">
        <v>24</v>
      </c>
      <c r="E13" s="48">
        <f>'Soc.ek. analīze'!E17</f>
        <v>0</v>
      </c>
      <c r="F13" s="48">
        <f>'Soc.ek. analīze'!F17</f>
        <v>0</v>
      </c>
      <c r="G13" s="48">
        <f>'Soc.ek. analīze'!G17</f>
        <v>0</v>
      </c>
      <c r="H13" s="48">
        <f>'Soc.ek. analīze'!H17</f>
        <v>0</v>
      </c>
      <c r="I13" s="48">
        <f>'Soc.ek. analīze'!I17</f>
        <v>0</v>
      </c>
      <c r="J13" s="48">
        <f>'Soc.ek. analīze'!J17</f>
        <v>0</v>
      </c>
      <c r="K13" s="48">
        <f>'Soc.ek. analīze'!K17</f>
        <v>0</v>
      </c>
      <c r="L13" s="48">
        <f>'Soc.ek. analīze'!L17</f>
        <v>0</v>
      </c>
      <c r="M13" s="48">
        <f>'Soc.ek. analīze'!M17</f>
        <v>0</v>
      </c>
      <c r="N13" s="48">
        <f>'Soc.ek. analīze'!N17</f>
        <v>0</v>
      </c>
      <c r="O13" s="48">
        <f>'Soc.ek. analīze'!O17</f>
        <v>0</v>
      </c>
      <c r="P13" s="48">
        <f>'Soc.ek. analīze'!P17</f>
        <v>0</v>
      </c>
      <c r="Q13" s="48">
        <f>'Soc.ek. analīze'!Q17</f>
        <v>0</v>
      </c>
      <c r="R13" s="48">
        <f>'Soc.ek. analīze'!R17</f>
        <v>0</v>
      </c>
      <c r="S13" s="48">
        <f>'Soc.ek. analīze'!S17</f>
        <v>0</v>
      </c>
      <c r="T13" s="36">
        <f t="shared" si="1"/>
        <v>0</v>
      </c>
    </row>
    <row r="14" spans="1:21">
      <c r="A14" s="38"/>
      <c r="B14" s="39" t="s">
        <v>12</v>
      </c>
      <c r="C14" s="40" t="s">
        <v>77</v>
      </c>
      <c r="D14" s="40" t="s">
        <v>24</v>
      </c>
      <c r="E14" s="48">
        <f>'Soc.ek. analīze'!E21</f>
        <v>0</v>
      </c>
      <c r="F14" s="48">
        <f>'Soc.ek. analīze'!F21</f>
        <v>0</v>
      </c>
      <c r="G14" s="48">
        <f>'Soc.ek. analīze'!G21</f>
        <v>0</v>
      </c>
      <c r="H14" s="48">
        <f>'Soc.ek. analīze'!H21</f>
        <v>0</v>
      </c>
      <c r="I14" s="48">
        <f>'Soc.ek. analīze'!I21</f>
        <v>0</v>
      </c>
      <c r="J14" s="48">
        <f>'Soc.ek. analīze'!J21</f>
        <v>0</v>
      </c>
      <c r="K14" s="48">
        <f>'Soc.ek. analīze'!K21</f>
        <v>0</v>
      </c>
      <c r="L14" s="48">
        <f>'Soc.ek. analīze'!L21</f>
        <v>0</v>
      </c>
      <c r="M14" s="48">
        <f>'Soc.ek. analīze'!M21</f>
        <v>0</v>
      </c>
      <c r="N14" s="48">
        <f>'Soc.ek. analīze'!N21</f>
        <v>0</v>
      </c>
      <c r="O14" s="48">
        <f>'Soc.ek. analīze'!O21</f>
        <v>0</v>
      </c>
      <c r="P14" s="48">
        <f>'Soc.ek. analīze'!P21</f>
        <v>0</v>
      </c>
      <c r="Q14" s="48">
        <f>'Soc.ek. analīze'!Q21</f>
        <v>0</v>
      </c>
      <c r="R14" s="48">
        <f>'Soc.ek. analīze'!R21</f>
        <v>0</v>
      </c>
      <c r="S14" s="48">
        <f>'Soc.ek. analīze'!S21</f>
        <v>0</v>
      </c>
      <c r="T14" s="36">
        <f t="shared" si="1"/>
        <v>0</v>
      </c>
    </row>
    <row r="15" spans="1:21">
      <c r="A15" s="38"/>
      <c r="B15" s="39" t="s">
        <v>13</v>
      </c>
      <c r="C15" s="40" t="s">
        <v>96</v>
      </c>
      <c r="D15" s="40" t="s">
        <v>24</v>
      </c>
      <c r="E15" s="48">
        <f>'Soc.ek. analīze'!E18</f>
        <v>0</v>
      </c>
      <c r="F15" s="48">
        <f>'Soc.ek. analīze'!F18</f>
        <v>0</v>
      </c>
      <c r="G15" s="48">
        <f>'Soc.ek. analīze'!G18</f>
        <v>0</v>
      </c>
      <c r="H15" s="48">
        <f>'Soc.ek. analīze'!H18</f>
        <v>0</v>
      </c>
      <c r="I15" s="48">
        <f>'Soc.ek. analīze'!I18</f>
        <v>0</v>
      </c>
      <c r="J15" s="48">
        <f>'Soc.ek. analīze'!J18</f>
        <v>0</v>
      </c>
      <c r="K15" s="48">
        <f>'Soc.ek. analīze'!K18</f>
        <v>0</v>
      </c>
      <c r="L15" s="48">
        <f>'Soc.ek. analīze'!L18</f>
        <v>0</v>
      </c>
      <c r="M15" s="48">
        <f>'Soc.ek. analīze'!M18</f>
        <v>0</v>
      </c>
      <c r="N15" s="48">
        <f>'Soc.ek. analīze'!N18</f>
        <v>0</v>
      </c>
      <c r="O15" s="48">
        <f>'Soc.ek. analīze'!O18</f>
        <v>0</v>
      </c>
      <c r="P15" s="48">
        <f>'Soc.ek. analīze'!P18</f>
        <v>0</v>
      </c>
      <c r="Q15" s="48">
        <f>'Soc.ek. analīze'!Q18</f>
        <v>0</v>
      </c>
      <c r="R15" s="48">
        <f>'Soc.ek. analīze'!R18</f>
        <v>0</v>
      </c>
      <c r="S15" s="48">
        <f>'Soc.ek. analīze'!S18</f>
        <v>0</v>
      </c>
      <c r="T15" s="36">
        <f t="shared" si="1"/>
        <v>0</v>
      </c>
    </row>
    <row r="16" spans="1:21">
      <c r="A16" s="38"/>
      <c r="B16" s="39" t="s">
        <v>169</v>
      </c>
      <c r="C16" s="40" t="s">
        <v>170</v>
      </c>
      <c r="D16" s="40" t="s">
        <v>24</v>
      </c>
      <c r="E16" s="149"/>
      <c r="F16" s="149"/>
      <c r="G16" s="149"/>
      <c r="H16" s="149"/>
      <c r="I16" s="149"/>
      <c r="J16" s="149"/>
      <c r="K16" s="149"/>
      <c r="L16" s="149"/>
      <c r="M16" s="149"/>
      <c r="N16" s="149"/>
      <c r="O16" s="149"/>
      <c r="P16" s="149"/>
      <c r="Q16" s="149"/>
      <c r="R16" s="149"/>
      <c r="S16" s="149"/>
      <c r="T16" s="36">
        <f t="shared" si="1"/>
        <v>0</v>
      </c>
    </row>
    <row r="17" spans="1:20">
      <c r="A17" s="53"/>
      <c r="B17" s="54">
        <v>3</v>
      </c>
      <c r="C17" s="55" t="s">
        <v>156</v>
      </c>
      <c r="D17" s="54" t="s">
        <v>24</v>
      </c>
      <c r="E17" s="56">
        <f t="shared" ref="E17:S17" si="3">E7+E12</f>
        <v>0</v>
      </c>
      <c r="F17" s="56">
        <f t="shared" si="3"/>
        <v>0</v>
      </c>
      <c r="G17" s="56">
        <f t="shared" si="3"/>
        <v>0</v>
      </c>
      <c r="H17" s="56">
        <f t="shared" si="3"/>
        <v>0</v>
      </c>
      <c r="I17" s="56">
        <f t="shared" si="3"/>
        <v>0</v>
      </c>
      <c r="J17" s="56">
        <f t="shared" si="3"/>
        <v>0</v>
      </c>
      <c r="K17" s="56">
        <f t="shared" si="3"/>
        <v>0</v>
      </c>
      <c r="L17" s="56">
        <f t="shared" si="3"/>
        <v>0</v>
      </c>
      <c r="M17" s="56">
        <f t="shared" si="3"/>
        <v>0</v>
      </c>
      <c r="N17" s="56">
        <f t="shared" si="3"/>
        <v>0</v>
      </c>
      <c r="O17" s="56">
        <f t="shared" si="3"/>
        <v>0</v>
      </c>
      <c r="P17" s="56">
        <f t="shared" si="3"/>
        <v>0</v>
      </c>
      <c r="Q17" s="56">
        <f t="shared" si="3"/>
        <v>0</v>
      </c>
      <c r="R17" s="56">
        <f t="shared" si="3"/>
        <v>0</v>
      </c>
      <c r="S17" s="56">
        <f t="shared" si="3"/>
        <v>0</v>
      </c>
      <c r="T17" s="36">
        <f t="shared" si="1"/>
        <v>0</v>
      </c>
    </row>
    <row r="18" spans="1:20">
      <c r="E18" s="57"/>
      <c r="F18" s="52"/>
      <c r="G18" s="52"/>
      <c r="H18" s="37"/>
      <c r="I18" s="37"/>
      <c r="J18" s="37"/>
      <c r="K18" s="37"/>
      <c r="L18" s="37"/>
      <c r="M18" s="37"/>
      <c r="N18" s="37"/>
      <c r="O18" s="37"/>
      <c r="P18" s="37"/>
      <c r="Q18" s="37"/>
      <c r="R18" s="37"/>
      <c r="S18" s="37"/>
    </row>
    <row r="20" spans="1:20">
      <c r="A20" s="239"/>
      <c r="B20" s="239" t="s">
        <v>80</v>
      </c>
      <c r="C20" s="241"/>
      <c r="D20" s="241"/>
      <c r="E20" s="241"/>
      <c r="F20" s="241"/>
      <c r="G20" s="241"/>
      <c r="H20" s="241"/>
      <c r="I20" s="241"/>
      <c r="J20" s="241"/>
      <c r="K20" s="241"/>
      <c r="L20" s="241"/>
      <c r="M20" s="241"/>
      <c r="N20" s="241"/>
      <c r="O20" s="241"/>
      <c r="P20" s="241"/>
      <c r="Q20" s="241"/>
      <c r="R20" s="241"/>
      <c r="S20" s="241"/>
      <c r="T20" s="241"/>
    </row>
    <row r="21" spans="1:20">
      <c r="B21" s="58"/>
      <c r="C21" s="58"/>
      <c r="D21" s="59"/>
      <c r="E21" s="58"/>
      <c r="F21" s="58"/>
      <c r="G21" s="58"/>
      <c r="H21" s="58"/>
      <c r="I21" s="58"/>
      <c r="J21" s="58"/>
      <c r="K21" s="58"/>
      <c r="L21" s="58"/>
      <c r="M21" s="58"/>
      <c r="N21" s="58"/>
      <c r="O21" s="58"/>
      <c r="P21" s="58"/>
      <c r="Q21" s="58"/>
      <c r="R21" s="58"/>
      <c r="S21" s="58"/>
      <c r="T21" s="58"/>
    </row>
    <row r="22" spans="1:20">
      <c r="B22" s="58"/>
      <c r="C22" s="60" t="s">
        <v>164</v>
      </c>
      <c r="D22" s="61" t="s">
        <v>25</v>
      </c>
      <c r="E22" s="62">
        <v>0.04</v>
      </c>
      <c r="F22" s="58"/>
      <c r="G22" s="58"/>
      <c r="H22" s="58"/>
      <c r="I22" s="58"/>
      <c r="J22" s="58"/>
      <c r="K22" s="58"/>
      <c r="L22" s="58"/>
      <c r="M22" s="58"/>
      <c r="N22" s="58"/>
      <c r="O22" s="58"/>
      <c r="P22" s="58"/>
      <c r="Q22" s="58"/>
      <c r="R22" s="58"/>
      <c r="S22" s="58"/>
      <c r="T22" s="63"/>
    </row>
    <row r="23" spans="1:20">
      <c r="B23" s="58"/>
      <c r="C23" s="64" t="s">
        <v>82</v>
      </c>
      <c r="D23" s="65" t="s">
        <v>52</v>
      </c>
      <c r="E23" s="66">
        <v>0</v>
      </c>
      <c r="F23" s="66">
        <f t="shared" ref="F23:S23" si="4">E23+1</f>
        <v>1</v>
      </c>
      <c r="G23" s="66">
        <f t="shared" si="4"/>
        <v>2</v>
      </c>
      <c r="H23" s="66">
        <f t="shared" si="4"/>
        <v>3</v>
      </c>
      <c r="I23" s="66">
        <f t="shared" si="4"/>
        <v>4</v>
      </c>
      <c r="J23" s="66">
        <f t="shared" si="4"/>
        <v>5</v>
      </c>
      <c r="K23" s="66">
        <f t="shared" si="4"/>
        <v>6</v>
      </c>
      <c r="L23" s="66">
        <f t="shared" si="4"/>
        <v>7</v>
      </c>
      <c r="M23" s="66">
        <f t="shared" si="4"/>
        <v>8</v>
      </c>
      <c r="N23" s="66">
        <f t="shared" si="4"/>
        <v>9</v>
      </c>
      <c r="O23" s="66">
        <f t="shared" si="4"/>
        <v>10</v>
      </c>
      <c r="P23" s="66">
        <f t="shared" si="4"/>
        <v>11</v>
      </c>
      <c r="Q23" s="66">
        <f t="shared" si="4"/>
        <v>12</v>
      </c>
      <c r="R23" s="66">
        <f t="shared" si="4"/>
        <v>13</v>
      </c>
      <c r="S23" s="66">
        <f t="shared" si="4"/>
        <v>14</v>
      </c>
      <c r="T23" s="63"/>
    </row>
    <row r="24" spans="1:20">
      <c r="B24" s="67"/>
      <c r="C24" s="68" t="s">
        <v>83</v>
      </c>
      <c r="D24" s="69" t="s">
        <v>84</v>
      </c>
      <c r="E24" s="70">
        <f t="shared" ref="E24:S24" si="5">1/(1+$E$22)^E23</f>
        <v>1</v>
      </c>
      <c r="F24" s="70">
        <f t="shared" si="5"/>
        <v>0.96153846153846145</v>
      </c>
      <c r="G24" s="70">
        <f t="shared" si="5"/>
        <v>0.92455621301775137</v>
      </c>
      <c r="H24" s="70">
        <f t="shared" si="5"/>
        <v>0.88899635867091487</v>
      </c>
      <c r="I24" s="70">
        <f t="shared" si="5"/>
        <v>0.85480419102972571</v>
      </c>
      <c r="J24" s="70">
        <f t="shared" si="5"/>
        <v>0.82192710675935154</v>
      </c>
      <c r="K24" s="70">
        <f t="shared" si="5"/>
        <v>0.79031452573014571</v>
      </c>
      <c r="L24" s="70">
        <f t="shared" si="5"/>
        <v>0.75991781320206331</v>
      </c>
      <c r="M24" s="70">
        <f t="shared" si="5"/>
        <v>0.73069020500198378</v>
      </c>
      <c r="N24" s="70">
        <f t="shared" si="5"/>
        <v>0.70258673557883045</v>
      </c>
      <c r="O24" s="70">
        <f t="shared" si="5"/>
        <v>0.67556416882579851</v>
      </c>
      <c r="P24" s="70">
        <f t="shared" si="5"/>
        <v>0.6495809315632679</v>
      </c>
      <c r="Q24" s="70">
        <f t="shared" si="5"/>
        <v>0.62459704958006512</v>
      </c>
      <c r="R24" s="70">
        <f t="shared" si="5"/>
        <v>0.600574086134678</v>
      </c>
      <c r="S24" s="70">
        <f t="shared" si="5"/>
        <v>0.57747508282180582</v>
      </c>
      <c r="T24" s="63"/>
    </row>
    <row r="25" spans="1:20">
      <c r="B25" s="71">
        <v>1</v>
      </c>
      <c r="C25" s="72" t="s">
        <v>160</v>
      </c>
      <c r="D25" s="73" t="s">
        <v>24</v>
      </c>
      <c r="E25" s="74">
        <f t="shared" ref="E25:S25" si="6">E24*E7</f>
        <v>0</v>
      </c>
      <c r="F25" s="74">
        <f t="shared" si="6"/>
        <v>0</v>
      </c>
      <c r="G25" s="74">
        <f t="shared" si="6"/>
        <v>0</v>
      </c>
      <c r="H25" s="74">
        <f t="shared" si="6"/>
        <v>0</v>
      </c>
      <c r="I25" s="74">
        <f t="shared" si="6"/>
        <v>0</v>
      </c>
      <c r="J25" s="74">
        <f t="shared" si="6"/>
        <v>0</v>
      </c>
      <c r="K25" s="74">
        <f t="shared" si="6"/>
        <v>0</v>
      </c>
      <c r="L25" s="74">
        <f t="shared" si="6"/>
        <v>0</v>
      </c>
      <c r="M25" s="74">
        <f t="shared" si="6"/>
        <v>0</v>
      </c>
      <c r="N25" s="74">
        <f t="shared" si="6"/>
        <v>0</v>
      </c>
      <c r="O25" s="74">
        <f t="shared" si="6"/>
        <v>0</v>
      </c>
      <c r="P25" s="74">
        <f t="shared" si="6"/>
        <v>0</v>
      </c>
      <c r="Q25" s="74">
        <f t="shared" si="6"/>
        <v>0</v>
      </c>
      <c r="R25" s="74">
        <f t="shared" si="6"/>
        <v>0</v>
      </c>
      <c r="S25" s="74">
        <f t="shared" si="6"/>
        <v>0</v>
      </c>
      <c r="T25" s="75">
        <f>SUM(E25:S25)</f>
        <v>0</v>
      </c>
    </row>
    <row r="26" spans="1:20">
      <c r="B26" s="76">
        <v>2</v>
      </c>
      <c r="C26" s="77" t="s">
        <v>161</v>
      </c>
      <c r="D26" s="78" t="s">
        <v>24</v>
      </c>
      <c r="E26" s="63">
        <f t="shared" ref="E26:S26" si="7">E24*E12</f>
        <v>0</v>
      </c>
      <c r="F26" s="63">
        <f t="shared" si="7"/>
        <v>0</v>
      </c>
      <c r="G26" s="63">
        <f t="shared" si="7"/>
        <v>0</v>
      </c>
      <c r="H26" s="63">
        <f t="shared" si="7"/>
        <v>0</v>
      </c>
      <c r="I26" s="63">
        <f t="shared" si="7"/>
        <v>0</v>
      </c>
      <c r="J26" s="63">
        <f t="shared" si="7"/>
        <v>0</v>
      </c>
      <c r="K26" s="63">
        <f t="shared" si="7"/>
        <v>0</v>
      </c>
      <c r="L26" s="63">
        <f t="shared" si="7"/>
        <v>0</v>
      </c>
      <c r="M26" s="63">
        <f t="shared" si="7"/>
        <v>0</v>
      </c>
      <c r="N26" s="63">
        <f t="shared" si="7"/>
        <v>0</v>
      </c>
      <c r="O26" s="63">
        <f t="shared" si="7"/>
        <v>0</v>
      </c>
      <c r="P26" s="63">
        <f t="shared" si="7"/>
        <v>0</v>
      </c>
      <c r="Q26" s="63">
        <f t="shared" si="7"/>
        <v>0</v>
      </c>
      <c r="R26" s="63">
        <f t="shared" si="7"/>
        <v>0</v>
      </c>
      <c r="S26" s="63">
        <f t="shared" si="7"/>
        <v>0</v>
      </c>
      <c r="T26" s="75">
        <f>SUM(E26:S26)</f>
        <v>0</v>
      </c>
    </row>
    <row r="27" spans="1:20">
      <c r="B27" s="142">
        <v>3</v>
      </c>
      <c r="C27" s="68" t="s">
        <v>162</v>
      </c>
      <c r="D27" s="83" t="s">
        <v>24</v>
      </c>
      <c r="E27" s="67">
        <f>E24*E17</f>
        <v>0</v>
      </c>
      <c r="F27" s="67">
        <f t="shared" ref="F27:S27" si="8">F24*F17</f>
        <v>0</v>
      </c>
      <c r="G27" s="67">
        <f t="shared" si="8"/>
        <v>0</v>
      </c>
      <c r="H27" s="67">
        <f t="shared" si="8"/>
        <v>0</v>
      </c>
      <c r="I27" s="67">
        <f t="shared" si="8"/>
        <v>0</v>
      </c>
      <c r="J27" s="67">
        <f t="shared" si="8"/>
        <v>0</v>
      </c>
      <c r="K27" s="67">
        <f t="shared" si="8"/>
        <v>0</v>
      </c>
      <c r="L27" s="67">
        <f t="shared" si="8"/>
        <v>0</v>
      </c>
      <c r="M27" s="67">
        <f t="shared" si="8"/>
        <v>0</v>
      </c>
      <c r="N27" s="67">
        <f t="shared" si="8"/>
        <v>0</v>
      </c>
      <c r="O27" s="67">
        <f t="shared" si="8"/>
        <v>0</v>
      </c>
      <c r="P27" s="67">
        <f t="shared" si="8"/>
        <v>0</v>
      </c>
      <c r="Q27" s="67">
        <f t="shared" si="8"/>
        <v>0</v>
      </c>
      <c r="R27" s="67">
        <f t="shared" si="8"/>
        <v>0</v>
      </c>
      <c r="S27" s="67">
        <f t="shared" si="8"/>
        <v>0</v>
      </c>
      <c r="T27" s="143">
        <f>SUM(E27:S27)</f>
        <v>0</v>
      </c>
    </row>
    <row r="28" spans="1:20">
      <c r="B28" s="58"/>
      <c r="C28" s="58"/>
      <c r="D28" s="58"/>
      <c r="E28" s="58"/>
      <c r="F28" s="58"/>
      <c r="G28" s="58"/>
      <c r="H28" s="58"/>
      <c r="I28" s="58"/>
      <c r="J28" s="58"/>
      <c r="K28" s="58"/>
      <c r="L28" s="58"/>
      <c r="M28" s="58"/>
      <c r="N28" s="58"/>
      <c r="O28" s="58"/>
      <c r="P28" s="58"/>
      <c r="Q28" s="58"/>
      <c r="R28" s="58"/>
      <c r="S28" s="58"/>
      <c r="T28" s="58"/>
    </row>
    <row r="29" spans="1:20">
      <c r="A29" s="239"/>
      <c r="B29" s="239" t="s">
        <v>89</v>
      </c>
      <c r="C29" s="239"/>
      <c r="D29" s="240"/>
      <c r="E29" s="58"/>
      <c r="F29" s="58"/>
      <c r="G29" s="58"/>
      <c r="H29" s="58"/>
      <c r="I29" s="58"/>
      <c r="J29" s="58"/>
      <c r="K29" s="58"/>
      <c r="L29" s="58"/>
      <c r="M29" s="58"/>
      <c r="N29" s="58"/>
      <c r="O29" s="58"/>
      <c r="P29" s="58"/>
      <c r="Q29" s="58"/>
      <c r="R29" s="58"/>
      <c r="S29" s="58"/>
      <c r="T29" s="58"/>
    </row>
    <row r="30" spans="1:20">
      <c r="B30" s="66"/>
      <c r="C30" s="141" t="s">
        <v>172</v>
      </c>
      <c r="D30" s="78" t="s">
        <v>24</v>
      </c>
      <c r="E30" s="84">
        <f>T27</f>
        <v>0</v>
      </c>
      <c r="F30" s="58"/>
      <c r="G30" s="58"/>
      <c r="H30" s="58"/>
      <c r="I30" s="58"/>
      <c r="J30" s="58"/>
      <c r="K30" s="58"/>
      <c r="L30" s="58"/>
      <c r="M30" s="58"/>
      <c r="N30" s="58"/>
      <c r="O30" s="58"/>
      <c r="P30" s="58"/>
      <c r="Q30" s="58"/>
      <c r="R30" s="58"/>
      <c r="S30" s="58"/>
      <c r="T30" s="58"/>
    </row>
    <row r="31" spans="1:20">
      <c r="B31" s="66"/>
      <c r="C31" s="140" t="s">
        <v>173</v>
      </c>
      <c r="D31" s="78" t="s">
        <v>25</v>
      </c>
      <c r="E31" s="147" t="e">
        <f>IRR(E17:S17)</f>
        <v>#NUM!</v>
      </c>
      <c r="F31" s="88"/>
      <c r="G31" s="58"/>
      <c r="H31" s="58"/>
      <c r="I31" s="58"/>
      <c r="J31" s="58"/>
      <c r="K31" s="58"/>
      <c r="L31" s="58"/>
      <c r="M31" s="58"/>
      <c r="N31" s="58"/>
      <c r="O31" s="58"/>
      <c r="P31" s="58"/>
      <c r="Q31" s="58"/>
      <c r="R31" s="58"/>
      <c r="S31" s="58"/>
      <c r="T31" s="58"/>
    </row>
    <row r="32" spans="1:20">
      <c r="J32" s="88"/>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3.xml><?xml version="1.0" encoding="utf-8"?>
<worksheet xmlns="http://schemas.openxmlformats.org/spreadsheetml/2006/main" xmlns:r="http://schemas.openxmlformats.org/officeDocument/2006/relationships">
  <sheetPr>
    <tabColor rgb="FFFFE600"/>
    <pageSetUpPr fitToPage="1"/>
  </sheetPr>
  <dimension ref="A1:U30"/>
  <sheetViews>
    <sheetView showGridLines="0" topLeftCell="A3" zoomScale="85" zoomScaleNormal="85" workbookViewId="0">
      <selection activeCell="C3" sqref="C3"/>
    </sheetView>
  </sheetViews>
  <sheetFormatPr defaultColWidth="10" defaultRowHeight="12.75"/>
  <cols>
    <col min="1" max="1" width="3.42578125" style="23" customWidth="1"/>
    <col min="2" max="2" width="5.140625" style="23" customWidth="1"/>
    <col min="3" max="3" width="79.140625" style="23" customWidth="1"/>
    <col min="4" max="4" width="14.42578125" style="52" customWidth="1"/>
    <col min="5" max="18" width="13.42578125" style="23" customWidth="1"/>
    <col min="19" max="19" width="9.28515625" style="23" customWidth="1"/>
    <col min="20" max="20" width="12.28515625" style="23" customWidth="1"/>
    <col min="21" max="21" width="9.42578125" style="23" customWidth="1"/>
    <col min="22" max="16384" width="10" style="23"/>
  </cols>
  <sheetData>
    <row r="1" spans="1:21" hidden="1">
      <c r="A1" s="19"/>
      <c r="B1" s="20"/>
      <c r="C1" s="20"/>
      <c r="D1" s="21"/>
      <c r="E1" s="20"/>
      <c r="F1" s="20"/>
      <c r="G1" s="20"/>
      <c r="H1" s="20"/>
      <c r="I1" s="20"/>
      <c r="J1" s="20"/>
      <c r="K1" s="20"/>
      <c r="L1" s="20"/>
      <c r="M1" s="20"/>
      <c r="N1" s="20"/>
      <c r="O1" s="20"/>
      <c r="P1" s="20"/>
      <c r="Q1" s="20"/>
      <c r="R1" s="20"/>
      <c r="S1" s="20"/>
      <c r="T1" s="22"/>
    </row>
    <row r="2" spans="1:21" hidden="1">
      <c r="A2" s="24"/>
      <c r="B2" s="25"/>
      <c r="C2" s="26"/>
      <c r="D2" s="27"/>
      <c r="E2" s="26"/>
      <c r="F2" s="26"/>
      <c r="G2" s="26"/>
      <c r="H2" s="26"/>
      <c r="I2" s="26"/>
      <c r="J2" s="26"/>
      <c r="K2" s="26"/>
      <c r="L2" s="26"/>
      <c r="M2" s="26"/>
      <c r="N2" s="26"/>
      <c r="O2" s="26"/>
      <c r="P2" s="26"/>
      <c r="Q2" s="26"/>
      <c r="R2" s="26"/>
      <c r="S2" s="26"/>
      <c r="T2" s="28"/>
    </row>
    <row r="3" spans="1:21" ht="28.5">
      <c r="A3" s="247"/>
      <c r="B3" s="248"/>
      <c r="C3" s="282"/>
      <c r="D3" s="250" t="s">
        <v>64</v>
      </c>
      <c r="E3" s="251">
        <f>'obj1'!C27</f>
        <v>2020</v>
      </c>
      <c r="F3" s="251">
        <f>'obj1'!D27</f>
        <v>2021</v>
      </c>
      <c r="G3" s="251">
        <f>'obj1'!E27</f>
        <v>2022</v>
      </c>
      <c r="H3" s="251">
        <f>'obj1'!F27</f>
        <v>2023</v>
      </c>
      <c r="I3" s="251">
        <f>'obj1'!G27</f>
        <v>2024</v>
      </c>
      <c r="J3" s="251">
        <f>'obj1'!H27</f>
        <v>2025</v>
      </c>
      <c r="K3" s="251">
        <f>'obj1'!I27</f>
        <v>2026</v>
      </c>
      <c r="L3" s="251">
        <f>'obj1'!J27</f>
        <v>2027</v>
      </c>
      <c r="M3" s="251">
        <f>'obj1'!K27</f>
        <v>2028</v>
      </c>
      <c r="N3" s="251">
        <f>'obj1'!L27</f>
        <v>2029</v>
      </c>
      <c r="O3" s="251">
        <f>'obj1'!M27</f>
        <v>2030</v>
      </c>
      <c r="P3" s="251">
        <f>'obj1'!N27</f>
        <v>2031</v>
      </c>
      <c r="Q3" s="251">
        <f>'obj1'!O27</f>
        <v>2032</v>
      </c>
      <c r="R3" s="251">
        <f>'obj1'!P27</f>
        <v>2033</v>
      </c>
      <c r="S3" s="251">
        <f>'obj1'!Q27</f>
        <v>2034</v>
      </c>
      <c r="T3" s="252" t="s">
        <v>65</v>
      </c>
    </row>
    <row r="4" spans="1:21">
      <c r="A4" s="29"/>
      <c r="B4" s="29"/>
      <c r="C4" s="29"/>
      <c r="D4" s="30"/>
      <c r="E4" s="31"/>
      <c r="F4" s="31"/>
      <c r="G4" s="31"/>
      <c r="H4" s="31"/>
      <c r="I4" s="31"/>
      <c r="J4" s="31"/>
      <c r="K4" s="31"/>
      <c r="L4" s="31"/>
      <c r="M4" s="31"/>
      <c r="N4" s="31"/>
      <c r="O4" s="31"/>
      <c r="P4" s="31"/>
      <c r="Q4" s="31"/>
      <c r="R4" s="31"/>
      <c r="S4" s="31"/>
      <c r="T4" s="31"/>
    </row>
    <row r="5" spans="1:21">
      <c r="A5" s="242"/>
      <c r="B5" s="243" t="s">
        <v>153</v>
      </c>
      <c r="C5" s="243"/>
      <c r="D5" s="244"/>
      <c r="E5" s="245"/>
      <c r="F5" s="245"/>
      <c r="G5" s="245"/>
      <c r="H5" s="245"/>
      <c r="I5" s="245"/>
      <c r="J5" s="245"/>
      <c r="K5" s="245"/>
      <c r="L5" s="245"/>
      <c r="M5" s="245"/>
      <c r="N5" s="245"/>
      <c r="O5" s="245"/>
      <c r="P5" s="245"/>
      <c r="Q5" s="245"/>
      <c r="R5" s="245"/>
      <c r="S5" s="245"/>
      <c r="T5" s="246"/>
    </row>
    <row r="6" spans="1:21">
      <c r="A6" s="29"/>
      <c r="B6" s="29"/>
      <c r="C6" s="29"/>
      <c r="D6" s="30"/>
      <c r="E6" s="31"/>
      <c r="F6" s="31"/>
      <c r="G6" s="31"/>
      <c r="H6" s="31"/>
      <c r="I6" s="31"/>
      <c r="J6" s="31"/>
      <c r="K6" s="31"/>
      <c r="L6" s="31"/>
      <c r="M6" s="31"/>
      <c r="N6" s="31"/>
      <c r="O6" s="31"/>
      <c r="P6" s="31"/>
      <c r="Q6" s="31"/>
      <c r="R6" s="31"/>
      <c r="S6" s="31"/>
      <c r="T6" s="31"/>
    </row>
    <row r="7" spans="1:21">
      <c r="A7" s="32"/>
      <c r="B7" s="33">
        <v>1</v>
      </c>
      <c r="C7" s="33" t="s">
        <v>78</v>
      </c>
      <c r="D7" s="33" t="s">
        <v>24</v>
      </c>
      <c r="E7" s="35">
        <f>'Soc.ek. analīze'!E22</f>
        <v>0</v>
      </c>
      <c r="F7" s="35">
        <f>'Soc.ek. analīze'!F22</f>
        <v>0</v>
      </c>
      <c r="G7" s="35">
        <f>'Soc.ek. analīze'!G22</f>
        <v>0</v>
      </c>
      <c r="H7" s="35">
        <f>'Soc.ek. analīze'!H22</f>
        <v>0</v>
      </c>
      <c r="I7" s="35">
        <f>'Soc.ek. analīze'!I22</f>
        <v>0</v>
      </c>
      <c r="J7" s="35">
        <f>'Soc.ek. analīze'!J22</f>
        <v>0</v>
      </c>
      <c r="K7" s="35">
        <f>-KOPĀ!I21</f>
        <v>0</v>
      </c>
      <c r="L7" s="35">
        <f>-KOPĀ!J21</f>
        <v>0</v>
      </c>
      <c r="M7" s="35">
        <f>-KOPĀ!K21</f>
        <v>0</v>
      </c>
      <c r="N7" s="35">
        <f>-KOPĀ!L21</f>
        <v>0</v>
      </c>
      <c r="O7" s="35">
        <f>-KOPĀ!M21</f>
        <v>0</v>
      </c>
      <c r="P7" s="35">
        <f>-KOPĀ!N21</f>
        <v>0</v>
      </c>
      <c r="Q7" s="35">
        <f>-KOPĀ!O21</f>
        <v>0</v>
      </c>
      <c r="R7" s="35">
        <f>-KOPĀ!P21</f>
        <v>0</v>
      </c>
      <c r="S7" s="35">
        <f>-KOPĀ!Q21</f>
        <v>0</v>
      </c>
      <c r="T7" s="36">
        <f t="shared" ref="T7:T12" si="0">SUM(E7:S7)</f>
        <v>0</v>
      </c>
      <c r="U7" s="37"/>
    </row>
    <row r="8" spans="1:21">
      <c r="A8" s="45"/>
      <c r="B8" s="46">
        <v>2</v>
      </c>
      <c r="C8" s="46" t="s">
        <v>157</v>
      </c>
      <c r="D8" s="46" t="s">
        <v>24</v>
      </c>
      <c r="E8" s="47">
        <f t="shared" ref="E8:S8" si="1">SUM(E9:E11)</f>
        <v>0</v>
      </c>
      <c r="F8" s="47">
        <f t="shared" si="1"/>
        <v>0</v>
      </c>
      <c r="G8" s="47">
        <f t="shared" si="1"/>
        <v>0</v>
      </c>
      <c r="H8" s="47">
        <f t="shared" si="1"/>
        <v>0</v>
      </c>
      <c r="I8" s="47">
        <f t="shared" si="1"/>
        <v>0</v>
      </c>
      <c r="J8" s="47">
        <f t="shared" si="1"/>
        <v>0</v>
      </c>
      <c r="K8" s="47">
        <f t="shared" si="1"/>
        <v>0</v>
      </c>
      <c r="L8" s="47">
        <f t="shared" si="1"/>
        <v>0</v>
      </c>
      <c r="M8" s="47">
        <f t="shared" si="1"/>
        <v>0</v>
      </c>
      <c r="N8" s="47">
        <f t="shared" si="1"/>
        <v>0</v>
      </c>
      <c r="O8" s="47">
        <f t="shared" si="1"/>
        <v>0</v>
      </c>
      <c r="P8" s="47">
        <f t="shared" si="1"/>
        <v>0</v>
      </c>
      <c r="Q8" s="47">
        <f t="shared" si="1"/>
        <v>0</v>
      </c>
      <c r="R8" s="47">
        <f t="shared" si="1"/>
        <v>0</v>
      </c>
      <c r="S8" s="47">
        <f t="shared" si="1"/>
        <v>0</v>
      </c>
      <c r="T8" s="36">
        <f t="shared" si="0"/>
        <v>0</v>
      </c>
      <c r="U8" s="42"/>
    </row>
    <row r="9" spans="1:21">
      <c r="A9" s="38"/>
      <c r="B9" s="39" t="s">
        <v>11</v>
      </c>
      <c r="C9" s="40" t="s">
        <v>95</v>
      </c>
      <c r="D9" s="40" t="s">
        <v>24</v>
      </c>
      <c r="E9" s="48">
        <f>'Soc.ek. analīze'!E17</f>
        <v>0</v>
      </c>
      <c r="F9" s="48">
        <f>'Soc.ek. analīze'!F17</f>
        <v>0</v>
      </c>
      <c r="G9" s="48">
        <f>'Soc.ek. analīze'!G17</f>
        <v>0</v>
      </c>
      <c r="H9" s="48">
        <f>'Soc.ek. analīze'!H17</f>
        <v>0</v>
      </c>
      <c r="I9" s="48">
        <f>'Soc.ek. analīze'!I17</f>
        <v>0</v>
      </c>
      <c r="J9" s="48">
        <f>'Soc.ek. analīze'!J17</f>
        <v>0</v>
      </c>
      <c r="K9" s="48">
        <f>'Soc.ek. analīze'!K17</f>
        <v>0</v>
      </c>
      <c r="L9" s="48">
        <f>'Soc.ek. analīze'!L17</f>
        <v>0</v>
      </c>
      <c r="M9" s="48">
        <f>'Soc.ek. analīze'!M17</f>
        <v>0</v>
      </c>
      <c r="N9" s="48">
        <f>'Soc.ek. analīze'!N17</f>
        <v>0</v>
      </c>
      <c r="O9" s="48">
        <f>'Soc.ek. analīze'!O17</f>
        <v>0</v>
      </c>
      <c r="P9" s="48">
        <f>'Soc.ek. analīze'!P17</f>
        <v>0</v>
      </c>
      <c r="Q9" s="48">
        <f>'Soc.ek. analīze'!Q17</f>
        <v>0</v>
      </c>
      <c r="R9" s="48">
        <f>'Soc.ek. analīze'!R17</f>
        <v>0</v>
      </c>
      <c r="S9" s="48">
        <f>'Soc.ek. analīze'!S17</f>
        <v>0</v>
      </c>
      <c r="T9" s="36">
        <f t="shared" si="0"/>
        <v>0</v>
      </c>
    </row>
    <row r="10" spans="1:21">
      <c r="A10" s="38"/>
      <c r="B10" s="39" t="s">
        <v>12</v>
      </c>
      <c r="C10" s="40" t="s">
        <v>77</v>
      </c>
      <c r="D10" s="40" t="s">
        <v>24</v>
      </c>
      <c r="E10" s="48">
        <f>'Soc.ek. analīze'!E21</f>
        <v>0</v>
      </c>
      <c r="F10" s="48">
        <f>'Soc.ek. analīze'!F21</f>
        <v>0</v>
      </c>
      <c r="G10" s="48">
        <f>'Soc.ek. analīze'!G21</f>
        <v>0</v>
      </c>
      <c r="H10" s="48">
        <f>'Soc.ek. analīze'!H21</f>
        <v>0</v>
      </c>
      <c r="I10" s="48">
        <f>'Soc.ek. analīze'!I21</f>
        <v>0</v>
      </c>
      <c r="J10" s="48">
        <f>'Soc.ek. analīze'!J21</f>
        <v>0</v>
      </c>
      <c r="K10" s="48">
        <f>'Soc.ek. analīze'!K21</f>
        <v>0</v>
      </c>
      <c r="L10" s="48">
        <f>'Soc.ek. analīze'!L21</f>
        <v>0</v>
      </c>
      <c r="M10" s="48">
        <f>'Soc.ek. analīze'!M21</f>
        <v>0</v>
      </c>
      <c r="N10" s="48">
        <f>'Soc.ek. analīze'!N21</f>
        <v>0</v>
      </c>
      <c r="O10" s="48">
        <f>'Soc.ek. analīze'!O21</f>
        <v>0</v>
      </c>
      <c r="P10" s="48">
        <f>'Soc.ek. analīze'!P21</f>
        <v>0</v>
      </c>
      <c r="Q10" s="48">
        <f>'Soc.ek. analīze'!Q21</f>
        <v>0</v>
      </c>
      <c r="R10" s="48">
        <f>'Soc.ek. analīze'!R21</f>
        <v>0</v>
      </c>
      <c r="S10" s="48">
        <f>'Soc.ek. analīze'!S21</f>
        <v>0</v>
      </c>
      <c r="T10" s="36">
        <f t="shared" si="0"/>
        <v>0</v>
      </c>
    </row>
    <row r="11" spans="1:21">
      <c r="A11" s="38"/>
      <c r="B11" s="39" t="s">
        <v>13</v>
      </c>
      <c r="C11" s="40" t="s">
        <v>96</v>
      </c>
      <c r="D11" s="40" t="s">
        <v>24</v>
      </c>
      <c r="E11" s="48">
        <f>'Soc.ek. analīze'!E18</f>
        <v>0</v>
      </c>
      <c r="F11" s="48">
        <f>'Soc.ek. analīze'!F18</f>
        <v>0</v>
      </c>
      <c r="G11" s="48">
        <f>'Soc.ek. analīze'!G18</f>
        <v>0</v>
      </c>
      <c r="H11" s="48">
        <f>'Soc.ek. analīze'!H18</f>
        <v>0</v>
      </c>
      <c r="I11" s="48">
        <f>'Soc.ek. analīze'!I18</f>
        <v>0</v>
      </c>
      <c r="J11" s="48">
        <f>'Soc.ek. analīze'!J18</f>
        <v>0</v>
      </c>
      <c r="K11" s="48">
        <f>'Soc.ek. analīze'!K18</f>
        <v>0</v>
      </c>
      <c r="L11" s="48">
        <f>'Soc.ek. analīze'!L18</f>
        <v>0</v>
      </c>
      <c r="M11" s="48">
        <f>'Soc.ek. analīze'!M18</f>
        <v>0</v>
      </c>
      <c r="N11" s="48">
        <f>'Soc.ek. analīze'!N18</f>
        <v>0</v>
      </c>
      <c r="O11" s="48">
        <f>'Soc.ek. analīze'!O18</f>
        <v>0</v>
      </c>
      <c r="P11" s="48">
        <f>'Soc.ek. analīze'!P18</f>
        <v>0</v>
      </c>
      <c r="Q11" s="48">
        <f>'Soc.ek. analīze'!Q18</f>
        <v>0</v>
      </c>
      <c r="R11" s="48">
        <f>'Soc.ek. analīze'!R18</f>
        <v>0</v>
      </c>
      <c r="S11" s="48">
        <f>'Soc.ek. analīze'!S18</f>
        <v>0</v>
      </c>
      <c r="T11" s="36">
        <f t="shared" si="0"/>
        <v>0</v>
      </c>
    </row>
    <row r="12" spans="1:21">
      <c r="A12" s="53"/>
      <c r="B12" s="54">
        <v>3</v>
      </c>
      <c r="C12" s="55" t="s">
        <v>156</v>
      </c>
      <c r="D12" s="54" t="s">
        <v>24</v>
      </c>
      <c r="E12" s="56">
        <f t="shared" ref="E12:S12" si="2">E7+E8</f>
        <v>0</v>
      </c>
      <c r="F12" s="56">
        <f t="shared" si="2"/>
        <v>0</v>
      </c>
      <c r="G12" s="56">
        <f t="shared" si="2"/>
        <v>0</v>
      </c>
      <c r="H12" s="56">
        <f t="shared" si="2"/>
        <v>0</v>
      </c>
      <c r="I12" s="56">
        <f t="shared" si="2"/>
        <v>0</v>
      </c>
      <c r="J12" s="56">
        <f t="shared" si="2"/>
        <v>0</v>
      </c>
      <c r="K12" s="56">
        <f t="shared" si="2"/>
        <v>0</v>
      </c>
      <c r="L12" s="56">
        <f t="shared" si="2"/>
        <v>0</v>
      </c>
      <c r="M12" s="56">
        <f t="shared" si="2"/>
        <v>0</v>
      </c>
      <c r="N12" s="56">
        <f t="shared" si="2"/>
        <v>0</v>
      </c>
      <c r="O12" s="56">
        <f t="shared" si="2"/>
        <v>0</v>
      </c>
      <c r="P12" s="56">
        <f t="shared" si="2"/>
        <v>0</v>
      </c>
      <c r="Q12" s="56">
        <f t="shared" si="2"/>
        <v>0</v>
      </c>
      <c r="R12" s="56">
        <f t="shared" si="2"/>
        <v>0</v>
      </c>
      <c r="S12" s="56">
        <f t="shared" si="2"/>
        <v>0</v>
      </c>
      <c r="T12" s="36">
        <f t="shared" si="0"/>
        <v>0</v>
      </c>
    </row>
    <row r="13" spans="1:21">
      <c r="E13" s="57"/>
      <c r="F13" s="52"/>
      <c r="G13" s="52"/>
      <c r="H13" s="37"/>
      <c r="I13" s="37"/>
      <c r="J13" s="37"/>
      <c r="K13" s="37"/>
      <c r="L13" s="37"/>
      <c r="M13" s="37"/>
      <c r="N13" s="37"/>
      <c r="O13" s="37"/>
      <c r="P13" s="37"/>
      <c r="Q13" s="37"/>
      <c r="R13" s="37"/>
      <c r="S13" s="37"/>
    </row>
    <row r="15" spans="1:21">
      <c r="A15" s="239"/>
      <c r="B15" s="239" t="s">
        <v>80</v>
      </c>
      <c r="C15" s="241"/>
      <c r="D15" s="241"/>
      <c r="E15" s="241"/>
      <c r="F15" s="241"/>
      <c r="G15" s="241"/>
      <c r="H15" s="241"/>
      <c r="I15" s="241"/>
      <c r="J15" s="241"/>
      <c r="K15" s="241"/>
      <c r="L15" s="241"/>
      <c r="M15" s="241"/>
      <c r="N15" s="241"/>
      <c r="O15" s="241"/>
      <c r="P15" s="241"/>
      <c r="Q15" s="241"/>
      <c r="R15" s="241"/>
      <c r="S15" s="241"/>
      <c r="T15" s="241"/>
    </row>
    <row r="16" spans="1:21">
      <c r="B16" s="58"/>
      <c r="C16" s="58"/>
      <c r="D16" s="59"/>
      <c r="E16" s="58"/>
      <c r="F16" s="58"/>
      <c r="G16" s="58"/>
      <c r="H16" s="58"/>
      <c r="I16" s="58"/>
      <c r="J16" s="58"/>
      <c r="K16" s="58"/>
      <c r="L16" s="58"/>
      <c r="M16" s="58"/>
      <c r="N16" s="58"/>
      <c r="O16" s="58"/>
      <c r="P16" s="58"/>
      <c r="Q16" s="58"/>
      <c r="R16" s="58"/>
      <c r="S16" s="58"/>
      <c r="T16" s="58"/>
    </row>
    <row r="17" spans="1:20">
      <c r="B17" s="58"/>
      <c r="C17" s="60" t="s">
        <v>164</v>
      </c>
      <c r="D17" s="61" t="s">
        <v>25</v>
      </c>
      <c r="E17" s="62">
        <v>0.04</v>
      </c>
      <c r="F17" s="58"/>
      <c r="G17" s="58"/>
      <c r="H17" s="58"/>
      <c r="I17" s="58"/>
      <c r="J17" s="58"/>
      <c r="K17" s="58"/>
      <c r="L17" s="58"/>
      <c r="M17" s="58"/>
      <c r="N17" s="58"/>
      <c r="O17" s="58"/>
      <c r="P17" s="58"/>
      <c r="Q17" s="58"/>
      <c r="R17" s="58"/>
      <c r="S17" s="58"/>
      <c r="T17" s="63"/>
    </row>
    <row r="18" spans="1:20">
      <c r="B18" s="58"/>
      <c r="C18" s="64" t="s">
        <v>82</v>
      </c>
      <c r="D18" s="65" t="s">
        <v>52</v>
      </c>
      <c r="E18" s="66">
        <v>0</v>
      </c>
      <c r="F18" s="66">
        <f t="shared" ref="F18:S18" si="3">E18+1</f>
        <v>1</v>
      </c>
      <c r="G18" s="66">
        <f t="shared" si="3"/>
        <v>2</v>
      </c>
      <c r="H18" s="66">
        <f t="shared" si="3"/>
        <v>3</v>
      </c>
      <c r="I18" s="66">
        <f t="shared" si="3"/>
        <v>4</v>
      </c>
      <c r="J18" s="66">
        <f t="shared" si="3"/>
        <v>5</v>
      </c>
      <c r="K18" s="66">
        <f t="shared" si="3"/>
        <v>6</v>
      </c>
      <c r="L18" s="66">
        <f t="shared" si="3"/>
        <v>7</v>
      </c>
      <c r="M18" s="66">
        <f t="shared" si="3"/>
        <v>8</v>
      </c>
      <c r="N18" s="66">
        <f t="shared" si="3"/>
        <v>9</v>
      </c>
      <c r="O18" s="66">
        <f t="shared" si="3"/>
        <v>10</v>
      </c>
      <c r="P18" s="66">
        <f t="shared" si="3"/>
        <v>11</v>
      </c>
      <c r="Q18" s="66">
        <f t="shared" si="3"/>
        <v>12</v>
      </c>
      <c r="R18" s="66">
        <f t="shared" si="3"/>
        <v>13</v>
      </c>
      <c r="S18" s="66">
        <f t="shared" si="3"/>
        <v>14</v>
      </c>
      <c r="T18" s="63"/>
    </row>
    <row r="19" spans="1:20">
      <c r="B19" s="67"/>
      <c r="C19" s="68" t="s">
        <v>83</v>
      </c>
      <c r="D19" s="69" t="s">
        <v>84</v>
      </c>
      <c r="E19" s="70">
        <f t="shared" ref="E19:S19" si="4">1/(1+$E$17)^E18</f>
        <v>1</v>
      </c>
      <c r="F19" s="70">
        <f t="shared" si="4"/>
        <v>0.96153846153846145</v>
      </c>
      <c r="G19" s="70">
        <f t="shared" si="4"/>
        <v>0.92455621301775137</v>
      </c>
      <c r="H19" s="70">
        <f t="shared" si="4"/>
        <v>0.88899635867091487</v>
      </c>
      <c r="I19" s="70">
        <f t="shared" si="4"/>
        <v>0.85480419102972571</v>
      </c>
      <c r="J19" s="70">
        <f t="shared" si="4"/>
        <v>0.82192710675935154</v>
      </c>
      <c r="K19" s="70">
        <f t="shared" si="4"/>
        <v>0.79031452573014571</v>
      </c>
      <c r="L19" s="70">
        <f t="shared" si="4"/>
        <v>0.75991781320206331</v>
      </c>
      <c r="M19" s="70">
        <f t="shared" si="4"/>
        <v>0.73069020500198378</v>
      </c>
      <c r="N19" s="70">
        <f t="shared" si="4"/>
        <v>0.70258673557883045</v>
      </c>
      <c r="O19" s="70">
        <f t="shared" si="4"/>
        <v>0.67556416882579851</v>
      </c>
      <c r="P19" s="70">
        <f t="shared" si="4"/>
        <v>0.6495809315632679</v>
      </c>
      <c r="Q19" s="70">
        <f t="shared" si="4"/>
        <v>0.62459704958006512</v>
      </c>
      <c r="R19" s="70">
        <f t="shared" si="4"/>
        <v>0.600574086134678</v>
      </c>
      <c r="S19" s="70">
        <f t="shared" si="4"/>
        <v>0.57747508282180582</v>
      </c>
      <c r="T19" s="63"/>
    </row>
    <row r="20" spans="1:20">
      <c r="A20" s="153"/>
      <c r="B20" s="159">
        <v>1</v>
      </c>
      <c r="C20" s="160" t="s">
        <v>160</v>
      </c>
      <c r="D20" s="161" t="s">
        <v>24</v>
      </c>
      <c r="E20" s="162">
        <f t="shared" ref="E20:S20" si="5">E19*E7</f>
        <v>0</v>
      </c>
      <c r="F20" s="162">
        <f t="shared" si="5"/>
        <v>0</v>
      </c>
      <c r="G20" s="162">
        <f t="shared" si="5"/>
        <v>0</v>
      </c>
      <c r="H20" s="162">
        <f t="shared" si="5"/>
        <v>0</v>
      </c>
      <c r="I20" s="162">
        <f t="shared" si="5"/>
        <v>0</v>
      </c>
      <c r="J20" s="162">
        <f t="shared" si="5"/>
        <v>0</v>
      </c>
      <c r="K20" s="162">
        <f t="shared" si="5"/>
        <v>0</v>
      </c>
      <c r="L20" s="162">
        <f t="shared" si="5"/>
        <v>0</v>
      </c>
      <c r="M20" s="162">
        <f t="shared" si="5"/>
        <v>0</v>
      </c>
      <c r="N20" s="162">
        <f t="shared" si="5"/>
        <v>0</v>
      </c>
      <c r="O20" s="162">
        <f t="shared" si="5"/>
        <v>0</v>
      </c>
      <c r="P20" s="162">
        <f t="shared" si="5"/>
        <v>0</v>
      </c>
      <c r="Q20" s="162">
        <f t="shared" si="5"/>
        <v>0</v>
      </c>
      <c r="R20" s="162">
        <f t="shared" si="5"/>
        <v>0</v>
      </c>
      <c r="S20" s="162">
        <f t="shared" si="5"/>
        <v>0</v>
      </c>
      <c r="T20" s="158">
        <f t="shared" ref="T20:T25" si="6">SUM(E20:S20)</f>
        <v>0</v>
      </c>
    </row>
    <row r="21" spans="1:20">
      <c r="A21" s="153"/>
      <c r="B21" s="154">
        <v>2</v>
      </c>
      <c r="C21" s="155" t="s">
        <v>161</v>
      </c>
      <c r="D21" s="156" t="s">
        <v>24</v>
      </c>
      <c r="E21" s="157">
        <f t="shared" ref="E21:S21" si="7">E19*E8</f>
        <v>0</v>
      </c>
      <c r="F21" s="157">
        <f t="shared" si="7"/>
        <v>0</v>
      </c>
      <c r="G21" s="157">
        <f t="shared" si="7"/>
        <v>0</v>
      </c>
      <c r="H21" s="157">
        <f t="shared" si="7"/>
        <v>0</v>
      </c>
      <c r="I21" s="157">
        <f t="shared" si="7"/>
        <v>0</v>
      </c>
      <c r="J21" s="157">
        <f t="shared" si="7"/>
        <v>0</v>
      </c>
      <c r="K21" s="157">
        <f t="shared" si="7"/>
        <v>0</v>
      </c>
      <c r="L21" s="157">
        <f t="shared" si="7"/>
        <v>0</v>
      </c>
      <c r="M21" s="157">
        <f t="shared" si="7"/>
        <v>0</v>
      </c>
      <c r="N21" s="157">
        <f t="shared" si="7"/>
        <v>0</v>
      </c>
      <c r="O21" s="157">
        <f t="shared" si="7"/>
        <v>0</v>
      </c>
      <c r="P21" s="157">
        <f t="shared" si="7"/>
        <v>0</v>
      </c>
      <c r="Q21" s="157">
        <f t="shared" si="7"/>
        <v>0</v>
      </c>
      <c r="R21" s="157">
        <f t="shared" si="7"/>
        <v>0</v>
      </c>
      <c r="S21" s="157">
        <f t="shared" si="7"/>
        <v>0</v>
      </c>
      <c r="T21" s="158">
        <f t="shared" si="6"/>
        <v>0</v>
      </c>
    </row>
    <row r="22" spans="1:20">
      <c r="B22" s="76" t="str">
        <f t="shared" ref="B22:C24" si="8">B9</f>
        <v>2.1.</v>
      </c>
      <c r="C22" s="76" t="str">
        <f t="shared" si="8"/>
        <v>Ieņēmumi no biļešu tirdzniecības (+)</v>
      </c>
      <c r="D22" s="78" t="s">
        <v>24</v>
      </c>
      <c r="E22" s="63">
        <f t="shared" ref="E22:S22" si="9">E9*E19</f>
        <v>0</v>
      </c>
      <c r="F22" s="63">
        <f t="shared" si="9"/>
        <v>0</v>
      </c>
      <c r="G22" s="63">
        <f t="shared" si="9"/>
        <v>0</v>
      </c>
      <c r="H22" s="63">
        <f t="shared" si="9"/>
        <v>0</v>
      </c>
      <c r="I22" s="63">
        <f t="shared" si="9"/>
        <v>0</v>
      </c>
      <c r="J22" s="63">
        <f t="shared" si="9"/>
        <v>0</v>
      </c>
      <c r="K22" s="63">
        <f t="shared" si="9"/>
        <v>0</v>
      </c>
      <c r="L22" s="63">
        <f t="shared" si="9"/>
        <v>0</v>
      </c>
      <c r="M22" s="63">
        <f t="shared" si="9"/>
        <v>0</v>
      </c>
      <c r="N22" s="63">
        <f t="shared" si="9"/>
        <v>0</v>
      </c>
      <c r="O22" s="63">
        <f t="shared" si="9"/>
        <v>0</v>
      </c>
      <c r="P22" s="63">
        <f t="shared" si="9"/>
        <v>0</v>
      </c>
      <c r="Q22" s="63">
        <f t="shared" si="9"/>
        <v>0</v>
      </c>
      <c r="R22" s="63">
        <f t="shared" si="9"/>
        <v>0</v>
      </c>
      <c r="S22" s="63">
        <f t="shared" si="9"/>
        <v>0</v>
      </c>
      <c r="T22" s="75">
        <f t="shared" si="6"/>
        <v>0</v>
      </c>
    </row>
    <row r="23" spans="1:20">
      <c r="B23" s="76" t="str">
        <f t="shared" si="8"/>
        <v>2.2.</v>
      </c>
      <c r="C23" s="76" t="str">
        <f t="shared" si="8"/>
        <v>Darbības izmaksas</v>
      </c>
      <c r="D23" s="78" t="s">
        <v>24</v>
      </c>
      <c r="E23" s="63">
        <f t="shared" ref="E23:S23" si="10">E10*E19</f>
        <v>0</v>
      </c>
      <c r="F23" s="63">
        <f t="shared" si="10"/>
        <v>0</v>
      </c>
      <c r="G23" s="63">
        <f t="shared" si="10"/>
        <v>0</v>
      </c>
      <c r="H23" s="63">
        <f t="shared" si="10"/>
        <v>0</v>
      </c>
      <c r="I23" s="63">
        <f t="shared" si="10"/>
        <v>0</v>
      </c>
      <c r="J23" s="63">
        <f t="shared" si="10"/>
        <v>0</v>
      </c>
      <c r="K23" s="63">
        <f t="shared" si="10"/>
        <v>0</v>
      </c>
      <c r="L23" s="63">
        <f t="shared" si="10"/>
        <v>0</v>
      </c>
      <c r="M23" s="63">
        <f t="shared" si="10"/>
        <v>0</v>
      </c>
      <c r="N23" s="63">
        <f t="shared" si="10"/>
        <v>0</v>
      </c>
      <c r="O23" s="63">
        <f t="shared" si="10"/>
        <v>0</v>
      </c>
      <c r="P23" s="63">
        <f t="shared" si="10"/>
        <v>0</v>
      </c>
      <c r="Q23" s="63">
        <f t="shared" si="10"/>
        <v>0</v>
      </c>
      <c r="R23" s="63">
        <f t="shared" si="10"/>
        <v>0</v>
      </c>
      <c r="S23" s="63">
        <f t="shared" si="10"/>
        <v>0</v>
      </c>
      <c r="T23" s="75">
        <f t="shared" si="6"/>
        <v>0</v>
      </c>
    </row>
    <row r="24" spans="1:20">
      <c r="B24" s="76" t="str">
        <f t="shared" si="8"/>
        <v>2.3.</v>
      </c>
      <c r="C24" s="76" t="str">
        <f t="shared" si="8"/>
        <v>Projekta atlikusī vērtība (+)</v>
      </c>
      <c r="D24" s="78" t="s">
        <v>24</v>
      </c>
      <c r="E24" s="63">
        <f t="shared" ref="E24:S24" si="11">E11*E19</f>
        <v>0</v>
      </c>
      <c r="F24" s="63">
        <f t="shared" si="11"/>
        <v>0</v>
      </c>
      <c r="G24" s="63">
        <f t="shared" si="11"/>
        <v>0</v>
      </c>
      <c r="H24" s="63">
        <f t="shared" si="11"/>
        <v>0</v>
      </c>
      <c r="I24" s="63">
        <f t="shared" si="11"/>
        <v>0</v>
      </c>
      <c r="J24" s="63">
        <f t="shared" si="11"/>
        <v>0</v>
      </c>
      <c r="K24" s="63">
        <f t="shared" si="11"/>
        <v>0</v>
      </c>
      <c r="L24" s="63">
        <f t="shared" si="11"/>
        <v>0</v>
      </c>
      <c r="M24" s="63">
        <f t="shared" si="11"/>
        <v>0</v>
      </c>
      <c r="N24" s="63">
        <f t="shared" si="11"/>
        <v>0</v>
      </c>
      <c r="O24" s="63">
        <f t="shared" si="11"/>
        <v>0</v>
      </c>
      <c r="P24" s="63">
        <f t="shared" si="11"/>
        <v>0</v>
      </c>
      <c r="Q24" s="63">
        <f t="shared" si="11"/>
        <v>0</v>
      </c>
      <c r="R24" s="63">
        <f t="shared" si="11"/>
        <v>0</v>
      </c>
      <c r="S24" s="63">
        <f t="shared" si="11"/>
        <v>0</v>
      </c>
      <c r="T24" s="75">
        <f t="shared" si="6"/>
        <v>0</v>
      </c>
    </row>
    <row r="25" spans="1:20">
      <c r="A25" s="153"/>
      <c r="B25" s="163">
        <v>3</v>
      </c>
      <c r="C25" s="164" t="s">
        <v>162</v>
      </c>
      <c r="D25" s="165" t="s">
        <v>24</v>
      </c>
      <c r="E25" s="166">
        <f t="shared" ref="E25:S25" si="12">E19*E12</f>
        <v>0</v>
      </c>
      <c r="F25" s="166">
        <f t="shared" si="12"/>
        <v>0</v>
      </c>
      <c r="G25" s="166">
        <f t="shared" si="12"/>
        <v>0</v>
      </c>
      <c r="H25" s="166">
        <f t="shared" si="12"/>
        <v>0</v>
      </c>
      <c r="I25" s="166">
        <f t="shared" si="12"/>
        <v>0</v>
      </c>
      <c r="J25" s="166">
        <f t="shared" si="12"/>
        <v>0</v>
      </c>
      <c r="K25" s="166">
        <f t="shared" si="12"/>
        <v>0</v>
      </c>
      <c r="L25" s="166">
        <f t="shared" si="12"/>
        <v>0</v>
      </c>
      <c r="M25" s="166">
        <f t="shared" si="12"/>
        <v>0</v>
      </c>
      <c r="N25" s="166">
        <f t="shared" si="12"/>
        <v>0</v>
      </c>
      <c r="O25" s="166">
        <f t="shared" si="12"/>
        <v>0</v>
      </c>
      <c r="P25" s="166">
        <f t="shared" si="12"/>
        <v>0</v>
      </c>
      <c r="Q25" s="166">
        <f t="shared" si="12"/>
        <v>0</v>
      </c>
      <c r="R25" s="166">
        <f t="shared" si="12"/>
        <v>0</v>
      </c>
      <c r="S25" s="166">
        <f t="shared" si="12"/>
        <v>0</v>
      </c>
      <c r="T25" s="167">
        <f t="shared" si="6"/>
        <v>0</v>
      </c>
    </row>
    <row r="26" spans="1:20">
      <c r="B26" s="58"/>
      <c r="C26" s="58"/>
      <c r="D26" s="58"/>
      <c r="E26" s="58"/>
      <c r="F26" s="58"/>
      <c r="G26" s="58"/>
      <c r="H26" s="58"/>
      <c r="I26" s="58"/>
      <c r="J26" s="58"/>
      <c r="K26" s="58"/>
      <c r="L26" s="58"/>
      <c r="M26" s="58"/>
      <c r="N26" s="58"/>
      <c r="O26" s="58"/>
      <c r="P26" s="58"/>
      <c r="Q26" s="58"/>
      <c r="R26" s="58"/>
      <c r="S26" s="58"/>
      <c r="T26" s="58"/>
    </row>
    <row r="27" spans="1:20">
      <c r="A27" s="239"/>
      <c r="B27" s="239" t="s">
        <v>89</v>
      </c>
      <c r="C27" s="239"/>
      <c r="D27" s="240"/>
      <c r="E27" s="58"/>
      <c r="F27" s="58"/>
      <c r="G27" s="58"/>
      <c r="H27" s="58"/>
      <c r="I27" s="58"/>
      <c r="J27" s="58"/>
      <c r="K27" s="58"/>
      <c r="L27" s="58"/>
      <c r="M27" s="58"/>
      <c r="N27" s="58"/>
      <c r="O27" s="58"/>
      <c r="P27" s="58"/>
      <c r="Q27" s="58"/>
      <c r="R27" s="58"/>
      <c r="S27" s="58"/>
      <c r="T27" s="58"/>
    </row>
    <row r="28" spans="1:20">
      <c r="B28" s="66"/>
      <c r="C28" s="141" t="s">
        <v>158</v>
      </c>
      <c r="D28" s="78" t="s">
        <v>24</v>
      </c>
      <c r="E28" s="84">
        <f>T25</f>
        <v>0</v>
      </c>
      <c r="F28" s="58"/>
      <c r="G28" s="58"/>
      <c r="H28" s="58"/>
      <c r="I28" s="58"/>
      <c r="J28" s="58"/>
      <c r="K28" s="58"/>
      <c r="L28" s="58"/>
      <c r="M28" s="58"/>
      <c r="N28" s="58"/>
      <c r="O28" s="58"/>
      <c r="P28" s="58"/>
      <c r="Q28" s="58"/>
      <c r="R28" s="58"/>
      <c r="S28" s="58"/>
      <c r="T28" s="58"/>
    </row>
    <row r="29" spans="1:20">
      <c r="B29" s="66"/>
      <c r="C29" s="140" t="s">
        <v>159</v>
      </c>
      <c r="D29" s="78" t="s">
        <v>25</v>
      </c>
      <c r="E29" s="147" t="e">
        <f>IRR(E12:S12)</f>
        <v>#NUM!</v>
      </c>
      <c r="F29" s="88"/>
      <c r="G29" s="58"/>
      <c r="H29" s="58"/>
      <c r="I29" s="58"/>
      <c r="J29" s="58"/>
      <c r="K29" s="58"/>
      <c r="L29" s="58"/>
      <c r="M29" s="58"/>
      <c r="N29" s="58"/>
      <c r="O29" s="58"/>
      <c r="P29" s="58"/>
      <c r="Q29" s="58"/>
      <c r="R29" s="58"/>
      <c r="S29" s="58"/>
      <c r="T29" s="58"/>
    </row>
    <row r="30" spans="1:20">
      <c r="F30" s="151"/>
      <c r="G30" s="151"/>
      <c r="H30" s="151"/>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4.xml><?xml version="1.0" encoding="utf-8"?>
<worksheet xmlns="http://schemas.openxmlformats.org/spreadsheetml/2006/main" xmlns:r="http://schemas.openxmlformats.org/officeDocument/2006/relationships">
  <sheetPr codeName="Sheet11">
    <tabColor rgb="FFFFE600"/>
    <pageSetUpPr fitToPage="1"/>
  </sheetPr>
  <dimension ref="A1:U51"/>
  <sheetViews>
    <sheetView showGridLines="0" topLeftCell="A3" zoomScale="85" zoomScaleNormal="85" workbookViewId="0">
      <selection activeCell="G52" sqref="G52"/>
    </sheetView>
  </sheetViews>
  <sheetFormatPr defaultColWidth="10" defaultRowHeight="12.75"/>
  <cols>
    <col min="1" max="1" width="2.5703125" style="23" customWidth="1"/>
    <col min="2" max="2" width="5.140625" style="23" customWidth="1"/>
    <col min="3" max="3" width="79.140625" style="23" customWidth="1"/>
    <col min="4" max="4" width="6" style="52" customWidth="1"/>
    <col min="5" max="18" width="13.42578125" style="23" customWidth="1"/>
    <col min="19" max="19" width="9.28515625" style="23" customWidth="1"/>
    <col min="20" max="20" width="12.28515625" style="23" customWidth="1"/>
    <col min="21" max="21" width="9.42578125" style="23" customWidth="1"/>
    <col min="22" max="16384" width="10" style="23"/>
  </cols>
  <sheetData>
    <row r="1" spans="1:21" hidden="1">
      <c r="A1" s="19"/>
      <c r="B1" s="20"/>
      <c r="C1" s="20"/>
      <c r="D1" s="21"/>
      <c r="E1" s="20"/>
      <c r="F1" s="20"/>
      <c r="G1" s="20"/>
      <c r="H1" s="20"/>
      <c r="I1" s="20"/>
      <c r="J1" s="20"/>
      <c r="K1" s="20"/>
      <c r="L1" s="20"/>
      <c r="M1" s="20"/>
      <c r="N1" s="20"/>
      <c r="O1" s="20"/>
      <c r="P1" s="20"/>
      <c r="Q1" s="20"/>
      <c r="R1" s="20"/>
      <c r="S1" s="20"/>
      <c r="T1" s="22"/>
    </row>
    <row r="2" spans="1:21" hidden="1">
      <c r="A2" s="24"/>
      <c r="B2" s="25"/>
      <c r="C2" s="26"/>
      <c r="D2" s="27"/>
      <c r="E2" s="26"/>
      <c r="F2" s="26"/>
      <c r="G2" s="26"/>
      <c r="H2" s="26"/>
      <c r="I2" s="26"/>
      <c r="J2" s="26"/>
      <c r="K2" s="26"/>
      <c r="L2" s="26"/>
      <c r="M2" s="26"/>
      <c r="N2" s="26"/>
      <c r="O2" s="26"/>
      <c r="P2" s="26"/>
      <c r="Q2" s="26"/>
      <c r="R2" s="26"/>
      <c r="S2" s="26"/>
      <c r="T2" s="28"/>
    </row>
    <row r="3" spans="1:21" ht="28.5">
      <c r="A3" s="247"/>
      <c r="B3" s="248"/>
      <c r="C3" s="249"/>
      <c r="D3" s="250" t="s">
        <v>64</v>
      </c>
      <c r="E3" s="251">
        <f>'obj1'!C27</f>
        <v>2020</v>
      </c>
      <c r="F3" s="251">
        <f>'obj1'!D27</f>
        <v>2021</v>
      </c>
      <c r="G3" s="251">
        <f>'obj1'!E27</f>
        <v>2022</v>
      </c>
      <c r="H3" s="251">
        <f>'obj1'!F27</f>
        <v>2023</v>
      </c>
      <c r="I3" s="251">
        <f>'obj1'!G27</f>
        <v>2024</v>
      </c>
      <c r="J3" s="251">
        <f>'obj1'!H27</f>
        <v>2025</v>
      </c>
      <c r="K3" s="251">
        <f>'obj1'!I27</f>
        <v>2026</v>
      </c>
      <c r="L3" s="251">
        <f>'obj1'!J27</f>
        <v>2027</v>
      </c>
      <c r="M3" s="251">
        <f>'obj1'!K27</f>
        <v>2028</v>
      </c>
      <c r="N3" s="251">
        <f>'obj1'!L27</f>
        <v>2029</v>
      </c>
      <c r="O3" s="251">
        <f>'obj1'!M27</f>
        <v>2030</v>
      </c>
      <c r="P3" s="251">
        <f>'obj1'!N27</f>
        <v>2031</v>
      </c>
      <c r="Q3" s="251">
        <f>'obj1'!O27</f>
        <v>2032</v>
      </c>
      <c r="R3" s="251">
        <f>'obj1'!P27</f>
        <v>2033</v>
      </c>
      <c r="S3" s="251">
        <f>'obj1'!Q27</f>
        <v>2034</v>
      </c>
      <c r="T3" s="252" t="s">
        <v>65</v>
      </c>
    </row>
    <row r="4" spans="1:21">
      <c r="A4" s="29"/>
      <c r="B4" s="29"/>
      <c r="C4" s="29"/>
      <c r="D4" s="30"/>
      <c r="E4" s="31"/>
      <c r="F4" s="31"/>
      <c r="G4" s="31"/>
      <c r="H4" s="31"/>
      <c r="I4" s="31"/>
      <c r="J4" s="31"/>
      <c r="K4" s="31"/>
      <c r="L4" s="31"/>
      <c r="M4" s="31"/>
      <c r="N4" s="31"/>
      <c r="O4" s="31"/>
      <c r="P4" s="31"/>
      <c r="Q4" s="31"/>
      <c r="R4" s="31"/>
      <c r="S4" s="31"/>
      <c r="T4" s="31"/>
    </row>
    <row r="5" spans="1:21">
      <c r="A5" s="242"/>
      <c r="B5" s="243" t="s">
        <v>66</v>
      </c>
      <c r="C5" s="243"/>
      <c r="D5" s="244"/>
      <c r="E5" s="245"/>
      <c r="F5" s="245"/>
      <c r="G5" s="245"/>
      <c r="H5" s="245"/>
      <c r="I5" s="245"/>
      <c r="J5" s="245"/>
      <c r="K5" s="245"/>
      <c r="L5" s="245"/>
      <c r="M5" s="245"/>
      <c r="N5" s="245"/>
      <c r="O5" s="245"/>
      <c r="P5" s="245"/>
      <c r="Q5" s="245"/>
      <c r="R5" s="245"/>
      <c r="S5" s="245"/>
      <c r="T5" s="246"/>
    </row>
    <row r="6" spans="1:21">
      <c r="A6" s="29"/>
      <c r="B6" s="29"/>
      <c r="C6" s="29"/>
      <c r="D6" s="30"/>
      <c r="E6" s="31"/>
      <c r="F6" s="31"/>
      <c r="G6" s="31"/>
      <c r="H6" s="31"/>
      <c r="I6" s="31"/>
      <c r="J6" s="31"/>
      <c r="K6" s="31"/>
      <c r="L6" s="31"/>
      <c r="M6" s="31"/>
      <c r="N6" s="31"/>
      <c r="O6" s="31"/>
      <c r="P6" s="31"/>
      <c r="Q6" s="31"/>
      <c r="R6" s="31"/>
      <c r="S6" s="31"/>
      <c r="T6" s="31"/>
    </row>
    <row r="7" spans="1:21">
      <c r="A7" s="32"/>
      <c r="B7" s="33">
        <v>1</v>
      </c>
      <c r="C7" s="34" t="s">
        <v>93</v>
      </c>
      <c r="D7" s="33" t="s">
        <v>24</v>
      </c>
      <c r="E7" s="35">
        <f>SUM(E8:E15)</f>
        <v>0</v>
      </c>
      <c r="F7" s="35">
        <f t="shared" ref="F7:S7" si="0">SUM(F8:F15)</f>
        <v>0</v>
      </c>
      <c r="G7" s="35">
        <f t="shared" si="0"/>
        <v>0</v>
      </c>
      <c r="H7" s="35">
        <f t="shared" si="0"/>
        <v>0</v>
      </c>
      <c r="I7" s="35">
        <f t="shared" si="0"/>
        <v>0</v>
      </c>
      <c r="J7" s="35">
        <f t="shared" si="0"/>
        <v>0</v>
      </c>
      <c r="K7" s="35">
        <f>SUM(K8:K15)</f>
        <v>0</v>
      </c>
      <c r="L7" s="35">
        <f t="shared" si="0"/>
        <v>0</v>
      </c>
      <c r="M7" s="35">
        <f t="shared" si="0"/>
        <v>0</v>
      </c>
      <c r="N7" s="35">
        <f t="shared" si="0"/>
        <v>0</v>
      </c>
      <c r="O7" s="35">
        <f t="shared" si="0"/>
        <v>0</v>
      </c>
      <c r="P7" s="35">
        <f t="shared" si="0"/>
        <v>0</v>
      </c>
      <c r="Q7" s="35">
        <f t="shared" si="0"/>
        <v>0</v>
      </c>
      <c r="R7" s="35">
        <f t="shared" si="0"/>
        <v>0</v>
      </c>
      <c r="S7" s="35">
        <f t="shared" si="0"/>
        <v>0</v>
      </c>
      <c r="T7" s="36">
        <f t="shared" ref="T7:T23" si="1">SUM(E7:S7)</f>
        <v>0</v>
      </c>
      <c r="U7" s="37"/>
    </row>
    <row r="8" spans="1:21">
      <c r="A8" s="38"/>
      <c r="B8" s="39" t="s">
        <v>67</v>
      </c>
      <c r="C8" s="40" t="s">
        <v>113</v>
      </c>
      <c r="D8" s="40" t="s">
        <v>24</v>
      </c>
      <c r="E8" s="41">
        <f>IF(KOPĀ!C21&gt;0,0,(KOPĀ!$C$9-KOPĀ!$C$10)*PIEŅĒMUMI!$B$6)</f>
        <v>0</v>
      </c>
      <c r="F8" s="41">
        <f>IF(KOPĀ!D21&gt;0,0,(KOPĀ!$C$9-KOPĀ!$C$10)*PIEŅĒMUMI!$B$6)</f>
        <v>0</v>
      </c>
      <c r="G8" s="41">
        <f>IF(KOPĀ!E21&gt;0,0,(KOPĀ!$C$9-KOPĀ!$C$10)*PIEŅĒMUMI!$B$6)</f>
        <v>0</v>
      </c>
      <c r="H8" s="41">
        <f>IF(KOPĀ!F21&gt;0,0,(KOPĀ!$C$9-KOPĀ!$C$10)*PIEŅĒMUMI!$B$6)</f>
        <v>0</v>
      </c>
      <c r="I8" s="41">
        <f>IF(KOPĀ!G21&gt;0,0,(KOPĀ!$C$9-KOPĀ!$C$10)*PIEŅĒMUMI!$B$6)</f>
        <v>0</v>
      </c>
      <c r="J8" s="41">
        <f>IF(KOPĀ!H21&gt;0,0,(KOPĀ!$C$9-KOPĀ!$C$10)*PIEŅĒMUMI!$B$6)</f>
        <v>0</v>
      </c>
      <c r="K8" s="41">
        <f>IF(KOPĀ!I21&gt;0,0,(KOPĀ!$C$9-KOPĀ!$C$10)*PIEŅĒMUMI!$B$6)</f>
        <v>0</v>
      </c>
      <c r="L8" s="41">
        <f>IF(KOPĀ!J21&gt;0,0,(KOPĀ!$C$9-KOPĀ!$C$10)*PIEŅĒMUMI!$B$6)</f>
        <v>0</v>
      </c>
      <c r="M8" s="41">
        <f>IF(KOPĀ!K21&gt;0,0,(KOPĀ!$C$9-KOPĀ!$C$10)*PIEŅĒMUMI!$B$6)</f>
        <v>0</v>
      </c>
      <c r="N8" s="41">
        <f>IF(KOPĀ!L21&gt;0,0,(KOPĀ!$C$9-KOPĀ!$C$10)*PIEŅĒMUMI!$B$6)</f>
        <v>0</v>
      </c>
      <c r="O8" s="41">
        <f>IF(KOPĀ!M21&gt;0,0,(KOPĀ!$C$9-KOPĀ!$C$10)*PIEŅĒMUMI!$B$6)</f>
        <v>0</v>
      </c>
      <c r="P8" s="41">
        <f>IF(KOPĀ!N21&gt;0,0,(KOPĀ!$C$9-KOPĀ!$C$10)*PIEŅĒMUMI!$B$6)</f>
        <v>0</v>
      </c>
      <c r="Q8" s="41">
        <f>IF(KOPĀ!O21&gt;0,0,(KOPĀ!$C$9-KOPĀ!$C$10)*PIEŅĒMUMI!$B$6)</f>
        <v>0</v>
      </c>
      <c r="R8" s="41">
        <f>IF(KOPĀ!P21&gt;0,0,(KOPĀ!$C$9-KOPĀ!$C$10)*PIEŅĒMUMI!$B$6)</f>
        <v>0</v>
      </c>
      <c r="S8" s="41">
        <f>IF(KOPĀ!Q21&gt;0,0,(KOPĀ!$C$9-KOPĀ!$C$10)*PIEŅĒMUMI!$B$6)</f>
        <v>0</v>
      </c>
      <c r="T8" s="36">
        <f t="shared" si="1"/>
        <v>0</v>
      </c>
      <c r="U8" s="42"/>
    </row>
    <row r="9" spans="1:21">
      <c r="A9" s="38"/>
      <c r="B9" s="39" t="s">
        <v>68</v>
      </c>
      <c r="C9" s="40" t="s">
        <v>114</v>
      </c>
      <c r="D9" s="40" t="s">
        <v>24</v>
      </c>
      <c r="E9" s="41">
        <f>IF(KOPĀ!C21&gt;0,0,(KOPĀ!$C$11-KOPĀ!$C$12)*PIEŅĒMUMI!$B$7)</f>
        <v>0</v>
      </c>
      <c r="F9" s="41">
        <f>IF(KOPĀ!D21&gt;0,0,(KOPĀ!$C$11-KOPĀ!$C$12)*PIEŅĒMUMI!$B$7)</f>
        <v>0</v>
      </c>
      <c r="G9" s="41">
        <f>IF(KOPĀ!E21&gt;0,0,(KOPĀ!$C$11-KOPĀ!$C$12)*PIEŅĒMUMI!$B$7)</f>
        <v>0</v>
      </c>
      <c r="H9" s="41">
        <f>IF(KOPĀ!F21&gt;0,0,(KOPĀ!$C$11-KOPĀ!$C$12)*PIEŅĒMUMI!$B$7)</f>
        <v>0</v>
      </c>
      <c r="I9" s="41">
        <f>IF(KOPĀ!G21&gt;0,0,(KOPĀ!$C$11-KOPĀ!$C$12)*PIEŅĒMUMI!$B$7)</f>
        <v>0</v>
      </c>
      <c r="J9" s="41">
        <f>IF(KOPĀ!H21&gt;0,0,(KOPĀ!$C$11-KOPĀ!$C$12)*PIEŅĒMUMI!$B$7)</f>
        <v>0</v>
      </c>
      <c r="K9" s="41">
        <f>IF(KOPĀ!I21&gt;0,0,(KOPĀ!$C$11-KOPĀ!$C$12)*PIEŅĒMUMI!$B$7)</f>
        <v>0</v>
      </c>
      <c r="L9" s="41">
        <f>IF(KOPĀ!J21&gt;0,0,(KOPĀ!$C$11-KOPĀ!$C$12)*PIEŅĒMUMI!$B$7)</f>
        <v>0</v>
      </c>
      <c r="M9" s="41">
        <f>IF(KOPĀ!K21&gt;0,0,(KOPĀ!$C$11-KOPĀ!$C$12)*PIEŅĒMUMI!$B$7)</f>
        <v>0</v>
      </c>
      <c r="N9" s="41">
        <f>IF(KOPĀ!L21&gt;0,0,(KOPĀ!$C$11-KOPĀ!$C$12)*PIEŅĒMUMI!$B$7)</f>
        <v>0</v>
      </c>
      <c r="O9" s="41">
        <f>IF(KOPĀ!M21&gt;0,0,(KOPĀ!$C$11-KOPĀ!$C$12)*PIEŅĒMUMI!$B$7)</f>
        <v>0</v>
      </c>
      <c r="P9" s="41">
        <f>IF(KOPĀ!N21&gt;0,0,(KOPĀ!$C$11-KOPĀ!$C$12)*PIEŅĒMUMI!$B$7)</f>
        <v>0</v>
      </c>
      <c r="Q9" s="41">
        <f>IF(KOPĀ!O21&gt;0,0,(KOPĀ!$C$11-KOPĀ!$C$12)*PIEŅĒMUMI!$B$7)</f>
        <v>0</v>
      </c>
      <c r="R9" s="41">
        <f>IF(KOPĀ!P21&gt;0,0,(KOPĀ!$C$11-KOPĀ!$C$12)*PIEŅĒMUMI!$B$7)</f>
        <v>0</v>
      </c>
      <c r="S9" s="41">
        <f>IF(KOPĀ!Q21&gt;0,0,(KOPĀ!$C$11-KOPĀ!$C$12)*PIEŅĒMUMI!$B$7)</f>
        <v>0</v>
      </c>
      <c r="T9" s="36">
        <f t="shared" si="1"/>
        <v>0</v>
      </c>
      <c r="U9" s="42"/>
    </row>
    <row r="10" spans="1:21">
      <c r="A10" s="38"/>
      <c r="B10" s="39" t="s">
        <v>69</v>
      </c>
      <c r="C10" s="40" t="s">
        <v>115</v>
      </c>
      <c r="D10" s="40" t="s">
        <v>24</v>
      </c>
      <c r="E10" s="41">
        <f>IF(KOPĀ!C21&gt;0,0,KOPĀ!$C$10*PIEŅĒMUMI!$B$9*PIEŅĒMUMI!$B$11)</f>
        <v>0</v>
      </c>
      <c r="F10" s="41">
        <f>IF(KOPĀ!D21&gt;0,0,KOPĀ!$C$10*PIEŅĒMUMI!$B$9*PIEŅĒMUMI!$B$11)</f>
        <v>0</v>
      </c>
      <c r="G10" s="41">
        <f>IF(KOPĀ!E21&gt;0,0,KOPĀ!$C$10*PIEŅĒMUMI!$B$9*PIEŅĒMUMI!$B$11)</f>
        <v>0</v>
      </c>
      <c r="H10" s="41">
        <f>IF(KOPĀ!F21&gt;0,0,KOPĀ!$C$10*PIEŅĒMUMI!$B$9*PIEŅĒMUMI!$B$11)</f>
        <v>0</v>
      </c>
      <c r="I10" s="41">
        <f>IF(KOPĀ!G21&gt;0,0,KOPĀ!$C$10*PIEŅĒMUMI!$B$9*PIEŅĒMUMI!$B$11)</f>
        <v>0</v>
      </c>
      <c r="J10" s="41">
        <f>IF(KOPĀ!H21&gt;0,0,KOPĀ!$C$10*PIEŅĒMUMI!$B$9*PIEŅĒMUMI!$B$11)</f>
        <v>0</v>
      </c>
      <c r="K10" s="41">
        <f>IF(KOPĀ!I21&gt;0,0,KOPĀ!$C$10*PIEŅĒMUMI!$B$9*PIEŅĒMUMI!$B$11)</f>
        <v>0</v>
      </c>
      <c r="L10" s="41">
        <f>IF(KOPĀ!J21&gt;0,0,KOPĀ!$C$10*PIEŅĒMUMI!$B$9*PIEŅĒMUMI!$B$11)</f>
        <v>0</v>
      </c>
      <c r="M10" s="41">
        <f>IF(KOPĀ!K21&gt;0,0,KOPĀ!$C$10*PIEŅĒMUMI!$B$9*PIEŅĒMUMI!$B$11)</f>
        <v>0</v>
      </c>
      <c r="N10" s="41">
        <f>IF(KOPĀ!L21&gt;0,0,KOPĀ!$C$10*PIEŅĒMUMI!$B$9*PIEŅĒMUMI!$B$11)</f>
        <v>0</v>
      </c>
      <c r="O10" s="41">
        <f>IF(KOPĀ!M21&gt;0,0,KOPĀ!$C$10*PIEŅĒMUMI!$B$9*PIEŅĒMUMI!$B$11)</f>
        <v>0</v>
      </c>
      <c r="P10" s="41">
        <f>IF(KOPĀ!N21&gt;0,0,KOPĀ!$C$10*PIEŅĒMUMI!$B$9*PIEŅĒMUMI!$B$11)</f>
        <v>0</v>
      </c>
      <c r="Q10" s="41">
        <f>IF(KOPĀ!O21&gt;0,0,KOPĀ!$C$10*PIEŅĒMUMI!$B$9*PIEŅĒMUMI!$B$11)</f>
        <v>0</v>
      </c>
      <c r="R10" s="41">
        <f>IF(KOPĀ!P21&gt;0,0,KOPĀ!$C$10*PIEŅĒMUMI!$B$9*PIEŅĒMUMI!$B$11)</f>
        <v>0</v>
      </c>
      <c r="S10" s="41">
        <f>IF(KOPĀ!Q21&gt;0,0,KOPĀ!$C$10*PIEŅĒMUMI!$B$9*PIEŅĒMUMI!$B$11)</f>
        <v>0</v>
      </c>
      <c r="T10" s="36">
        <f t="shared" si="1"/>
        <v>0</v>
      </c>
      <c r="U10" s="42"/>
    </row>
    <row r="11" spans="1:21">
      <c r="A11" s="38"/>
      <c r="B11" s="39" t="s">
        <v>70</v>
      </c>
      <c r="C11" s="40" t="s">
        <v>116</v>
      </c>
      <c r="D11" s="40" t="s">
        <v>24</v>
      </c>
      <c r="E11" s="41">
        <f>IF(KOPĀ!C21&gt;0,0,KOPĀ!$C$12*PIEŅĒMUMI!$B$8*PIEŅĒMUMI!$B$10)</f>
        <v>0</v>
      </c>
      <c r="F11" s="41">
        <f>IF(KOPĀ!D21&gt;0,0,KOPĀ!$C$12*PIEŅĒMUMI!$B$8*PIEŅĒMUMI!$B$10)</f>
        <v>0</v>
      </c>
      <c r="G11" s="41">
        <f>IF(KOPĀ!E21&gt;0,0,KOPĀ!$C$12*PIEŅĒMUMI!$B$8*PIEŅĒMUMI!$B$10)</f>
        <v>0</v>
      </c>
      <c r="H11" s="41">
        <f>IF(KOPĀ!F21&gt;0,0,KOPĀ!$C$12*PIEŅĒMUMI!$B$8*PIEŅĒMUMI!$B$10)</f>
        <v>0</v>
      </c>
      <c r="I11" s="41">
        <f>IF(KOPĀ!G21&gt;0,0,KOPĀ!$C$12*PIEŅĒMUMI!$B$8*PIEŅĒMUMI!$B$10)</f>
        <v>0</v>
      </c>
      <c r="J11" s="41">
        <f>IF(KOPĀ!H21&gt;0,0,KOPĀ!$C$12*PIEŅĒMUMI!$B$8*PIEŅĒMUMI!$B$10)</f>
        <v>0</v>
      </c>
      <c r="K11" s="41">
        <f>IF(KOPĀ!I21&gt;0,0,KOPĀ!$C$12*PIEŅĒMUMI!$B$8*PIEŅĒMUMI!$B$10)</f>
        <v>0</v>
      </c>
      <c r="L11" s="41">
        <f>IF(KOPĀ!J21&gt;0,0,KOPĀ!$C$12*PIEŅĒMUMI!$B$8*PIEŅĒMUMI!$B$10)</f>
        <v>0</v>
      </c>
      <c r="M11" s="41">
        <f>IF(KOPĀ!K21&gt;0,0,KOPĀ!$C$12*PIEŅĒMUMI!$B$8*PIEŅĒMUMI!$B$10)</f>
        <v>0</v>
      </c>
      <c r="N11" s="41">
        <f>IF(KOPĀ!L21&gt;0,0,KOPĀ!$C$12*PIEŅĒMUMI!$B$8*PIEŅĒMUMI!$B$10)</f>
        <v>0</v>
      </c>
      <c r="O11" s="41">
        <f>IF(KOPĀ!M21&gt;0,0,KOPĀ!$C$12*PIEŅĒMUMI!$B$8*PIEŅĒMUMI!$B$10)</f>
        <v>0</v>
      </c>
      <c r="P11" s="41">
        <f>IF(KOPĀ!N21&gt;0,0,KOPĀ!$C$12*PIEŅĒMUMI!$B$8*PIEŅĒMUMI!$B$10)</f>
        <v>0</v>
      </c>
      <c r="Q11" s="41">
        <f>IF(KOPĀ!O21&gt;0,0,KOPĀ!$C$12*PIEŅĒMUMI!$B$8*PIEŅĒMUMI!$B$10)</f>
        <v>0</v>
      </c>
      <c r="R11" s="41">
        <f>IF(KOPĀ!P21&gt;0,0,KOPĀ!$C$12*PIEŅĒMUMI!$B$8*PIEŅĒMUMI!$B$10)</f>
        <v>0</v>
      </c>
      <c r="S11" s="41">
        <f>IF(KOPĀ!Q21&gt;0,0,KOPĀ!$C$12*PIEŅĒMUMI!$B$8*PIEŅĒMUMI!$B$10)</f>
        <v>0</v>
      </c>
      <c r="T11" s="36">
        <f t="shared" si="1"/>
        <v>0</v>
      </c>
      <c r="U11" s="42"/>
    </row>
    <row r="12" spans="1:21">
      <c r="A12" s="38"/>
      <c r="B12" s="39" t="s">
        <v>71</v>
      </c>
      <c r="C12" s="40" t="s">
        <v>117</v>
      </c>
      <c r="D12" s="40" t="s">
        <v>24</v>
      </c>
      <c r="E12" s="41">
        <f>IF(KOPĀ!C21&gt;0,0,(((((HLOOKUP(E3,PIEŅĒMUMI!A21:R22,2,FALSE))-PIEŅĒMUMI!$B$5)-((HLOOKUP(E3,PIEŅĒMUMI!A21:R22,2,FALSE)*PIEŅĒMUMI!$B$4)))*PIEŅĒMUMI!$B$3))*(KOPĀ!$C$15*PIEŅĒMUMI!$B$12))*12</f>
        <v>0</v>
      </c>
      <c r="F12" s="41">
        <f>IF(KOPĀ!D21&gt;0,0,(((((HLOOKUP(F3,PIEŅĒMUMI!B21:S22,2,FALSE))-PIEŅĒMUMI!$B$5)-((HLOOKUP(F3,PIEŅĒMUMI!B21:S22,2,FALSE)*PIEŅĒMUMI!$B$4)))*PIEŅĒMUMI!$B$3))*(KOPĀ!$C$15*PIEŅĒMUMI!$B$12))*12</f>
        <v>0</v>
      </c>
      <c r="G12" s="41">
        <f>IF(KOPĀ!E21&gt;0,0,(((((HLOOKUP(G3,PIEŅĒMUMI!C21:T22,2,FALSE))-PIEŅĒMUMI!$B$5)-((HLOOKUP(G3,PIEŅĒMUMI!C21:T22,2,FALSE)*PIEŅĒMUMI!$B$4)))*PIEŅĒMUMI!$B$3))*(KOPĀ!$C$15*PIEŅĒMUMI!$B$12))*12</f>
        <v>0</v>
      </c>
      <c r="H12" s="41">
        <f>IF(KOPĀ!F21&gt;0,0,(((((HLOOKUP(H3,PIEŅĒMUMI!D21:U22,2,FALSE))-PIEŅĒMUMI!$B$5)-((HLOOKUP(H3,PIEŅĒMUMI!D21:U22,2,FALSE)*PIEŅĒMUMI!$B$4)))*PIEŅĒMUMI!$B$3))*(KOPĀ!$C$15*PIEŅĒMUMI!$B$12))*12</f>
        <v>0</v>
      </c>
      <c r="I12" s="41">
        <f>IF(KOPĀ!G21&gt;0,0,(((((HLOOKUP(I3,PIEŅĒMUMI!E21:V22,2,FALSE))-PIEŅĒMUMI!$B$5)-((HLOOKUP(I3,PIEŅĒMUMI!E21:V22,2,FALSE)*PIEŅĒMUMI!$B$4)))*PIEŅĒMUMI!$B$3))*(KOPĀ!$C$15*PIEŅĒMUMI!$B$12))*12</f>
        <v>0</v>
      </c>
      <c r="J12" s="41">
        <f>IF(KOPĀ!H21&gt;0,0,(((((HLOOKUP(J3,PIEŅĒMUMI!F21:W22,2,FALSE))-PIEŅĒMUMI!$B$5)-((HLOOKUP(J3,PIEŅĒMUMI!F21:W22,2,FALSE)*PIEŅĒMUMI!$B$4)))*PIEŅĒMUMI!$B$3))*(KOPĀ!$C$15*PIEŅĒMUMI!$B$12))*12</f>
        <v>0</v>
      </c>
      <c r="K12" s="41">
        <f>IF(KOPĀ!I21&gt;0,0,(((((HLOOKUP(K3,PIEŅĒMUMI!G21:X22,2,FALSE))-PIEŅĒMUMI!$B$5)-((HLOOKUP(K3,PIEŅĒMUMI!G21:X22,2,FALSE)*PIEŅĒMUMI!$B$4)))*PIEŅĒMUMI!$B$3))*(KOPĀ!$C$15*PIEŅĒMUMI!$B$12))*12</f>
        <v>0</v>
      </c>
      <c r="L12" s="41">
        <f>IF(KOPĀ!J21&gt;0,0,(((((HLOOKUP(L3,PIEŅĒMUMI!H21:Y22,2,FALSE))-PIEŅĒMUMI!$B$5)-((HLOOKUP(L3,PIEŅĒMUMI!H21:Y22,2,FALSE)*PIEŅĒMUMI!$B$4)))*PIEŅĒMUMI!$B$3))*(KOPĀ!$C$15*PIEŅĒMUMI!$B$12))*12</f>
        <v>0</v>
      </c>
      <c r="M12" s="41">
        <f>IF(KOPĀ!K21&gt;0,0,(((((HLOOKUP(M3,PIEŅĒMUMI!I21:Z22,2,FALSE))-PIEŅĒMUMI!$B$5)-((HLOOKUP(M3,PIEŅĒMUMI!I21:Z22,2,FALSE)*PIEŅĒMUMI!$B$4)))*PIEŅĒMUMI!$B$3))*(KOPĀ!$C$15*PIEŅĒMUMI!$B$12))*12</f>
        <v>0</v>
      </c>
      <c r="N12" s="41">
        <f>IF(KOPĀ!L21&gt;0,0,(((((HLOOKUP(N3,PIEŅĒMUMI!J21:AA22,2,FALSE))-PIEŅĒMUMI!$B$5)-((HLOOKUP(N3,PIEŅĒMUMI!J21:AA22,2,FALSE)*PIEŅĒMUMI!$B$4)))*PIEŅĒMUMI!$B$3))*(KOPĀ!$C$15*PIEŅĒMUMI!$B$12))*12</f>
        <v>0</v>
      </c>
      <c r="O12" s="41">
        <f>IF(KOPĀ!M21&gt;0,0,(((((HLOOKUP(O3,PIEŅĒMUMI!K21:AB22,2,FALSE))-PIEŅĒMUMI!$B$5)-((HLOOKUP(O3,PIEŅĒMUMI!K21:AB22,2,FALSE)*PIEŅĒMUMI!$B$4)))*PIEŅĒMUMI!$B$3))*(KOPĀ!$C$15*PIEŅĒMUMI!$B$12))*12</f>
        <v>0</v>
      </c>
      <c r="P12" s="41">
        <f>IF(KOPĀ!N21&gt;0,0,(((((HLOOKUP(P3,PIEŅĒMUMI!L21:AC22,2,FALSE))-PIEŅĒMUMI!$B$5)-((HLOOKUP(P3,PIEŅĒMUMI!L21:AC22,2,FALSE)*PIEŅĒMUMI!$B$4)))*PIEŅĒMUMI!$B$3))*(KOPĀ!$C$15*PIEŅĒMUMI!$B$12))*12</f>
        <v>0</v>
      </c>
      <c r="Q12" s="41">
        <f>IF(KOPĀ!O21&gt;0,0,(((((HLOOKUP(Q3,PIEŅĒMUMI!M21:AD22,2,FALSE))-PIEŅĒMUMI!$B$5)-((HLOOKUP(Q3,PIEŅĒMUMI!M21:AD22,2,FALSE)*PIEŅĒMUMI!$B$4)))*PIEŅĒMUMI!$B$3))*(KOPĀ!$C$15*PIEŅĒMUMI!$B$12))*12</f>
        <v>0</v>
      </c>
      <c r="R12" s="41">
        <f>IF(KOPĀ!P21&gt;0,0,(((((HLOOKUP(R3,PIEŅĒMUMI!N21:AE22,2,FALSE))-PIEŅĒMUMI!$B$5)-((HLOOKUP(R3,PIEŅĒMUMI!N21:AE22,2,FALSE)*PIEŅĒMUMI!$B$4)))*PIEŅĒMUMI!$B$3))*(KOPĀ!$C$15*PIEŅĒMUMI!$B$12))*12</f>
        <v>0</v>
      </c>
      <c r="S12" s="41">
        <f>IF(KOPĀ!Q21&gt;0,0,(((((HLOOKUP(S3,PIEŅĒMUMI!O21:AF22,2,FALSE))-PIEŅĒMUMI!$B$5)-((HLOOKUP(S3,PIEŅĒMUMI!O21:AF22,2,FALSE)*PIEŅĒMUMI!$B$4)))*PIEŅĒMUMI!$B$3))*(KOPĀ!$C$15*PIEŅĒMUMI!$B$12))*12</f>
        <v>0</v>
      </c>
      <c r="T12" s="36">
        <f t="shared" si="1"/>
        <v>0</v>
      </c>
      <c r="U12" s="42"/>
    </row>
    <row r="13" spans="1:21">
      <c r="A13" s="38"/>
      <c r="B13" s="39" t="s">
        <v>72</v>
      </c>
      <c r="C13" s="43" t="s">
        <v>132</v>
      </c>
      <c r="D13" s="40" t="s">
        <v>24</v>
      </c>
      <c r="E13" s="44"/>
      <c r="F13" s="44"/>
      <c r="G13" s="44"/>
      <c r="H13" s="44"/>
      <c r="I13" s="44"/>
      <c r="J13" s="44"/>
      <c r="K13" s="44"/>
      <c r="L13" s="44"/>
      <c r="M13" s="44"/>
      <c r="N13" s="44"/>
      <c r="O13" s="44"/>
      <c r="P13" s="44"/>
      <c r="Q13" s="44"/>
      <c r="R13" s="44"/>
      <c r="S13" s="44"/>
      <c r="T13" s="36">
        <f t="shared" si="1"/>
        <v>0</v>
      </c>
      <c r="U13" s="42"/>
    </row>
    <row r="14" spans="1:21">
      <c r="A14" s="38"/>
      <c r="B14" s="39" t="s">
        <v>73</v>
      </c>
      <c r="C14" s="43" t="s">
        <v>132</v>
      </c>
      <c r="D14" s="40" t="s">
        <v>24</v>
      </c>
      <c r="E14" s="44"/>
      <c r="F14" s="44"/>
      <c r="G14" s="44"/>
      <c r="H14" s="44"/>
      <c r="I14" s="44"/>
      <c r="J14" s="44"/>
      <c r="K14" s="44"/>
      <c r="L14" s="44"/>
      <c r="M14" s="44"/>
      <c r="N14" s="44"/>
      <c r="O14" s="44"/>
      <c r="P14" s="44"/>
      <c r="Q14" s="44"/>
      <c r="R14" s="44"/>
      <c r="S14" s="44"/>
      <c r="T14" s="36">
        <f t="shared" si="1"/>
        <v>0</v>
      </c>
      <c r="U14" s="42"/>
    </row>
    <row r="15" spans="1:21">
      <c r="A15" s="38"/>
      <c r="B15" s="39" t="s">
        <v>74</v>
      </c>
      <c r="C15" s="43" t="s">
        <v>132</v>
      </c>
      <c r="D15" s="40" t="s">
        <v>24</v>
      </c>
      <c r="E15" s="44"/>
      <c r="F15" s="44"/>
      <c r="G15" s="44"/>
      <c r="H15" s="44"/>
      <c r="I15" s="44"/>
      <c r="J15" s="44"/>
      <c r="K15" s="44"/>
      <c r="L15" s="44"/>
      <c r="M15" s="44"/>
      <c r="N15" s="44"/>
      <c r="O15" s="44"/>
      <c r="P15" s="44"/>
      <c r="Q15" s="44"/>
      <c r="R15" s="44"/>
      <c r="S15" s="44"/>
      <c r="T15" s="36">
        <f t="shared" si="1"/>
        <v>0</v>
      </c>
      <c r="U15" s="42"/>
    </row>
    <row r="16" spans="1:21">
      <c r="A16" s="45"/>
      <c r="B16" s="46">
        <v>2</v>
      </c>
      <c r="C16" s="46" t="s">
        <v>94</v>
      </c>
      <c r="D16" s="46" t="s">
        <v>24</v>
      </c>
      <c r="E16" s="47">
        <f t="shared" ref="E16:S16" si="2">SUM(E17:E18)</f>
        <v>0</v>
      </c>
      <c r="F16" s="47">
        <f t="shared" si="2"/>
        <v>0</v>
      </c>
      <c r="G16" s="47">
        <f t="shared" si="2"/>
        <v>0</v>
      </c>
      <c r="H16" s="47">
        <f t="shared" si="2"/>
        <v>0</v>
      </c>
      <c r="I16" s="47">
        <f t="shared" si="2"/>
        <v>0</v>
      </c>
      <c r="J16" s="47">
        <f t="shared" si="2"/>
        <v>0</v>
      </c>
      <c r="K16" s="47">
        <f t="shared" si="2"/>
        <v>0</v>
      </c>
      <c r="L16" s="47">
        <f t="shared" si="2"/>
        <v>0</v>
      </c>
      <c r="M16" s="47">
        <f t="shared" si="2"/>
        <v>0</v>
      </c>
      <c r="N16" s="47">
        <f t="shared" si="2"/>
        <v>0</v>
      </c>
      <c r="O16" s="47">
        <f t="shared" si="2"/>
        <v>0</v>
      </c>
      <c r="P16" s="47">
        <f t="shared" si="2"/>
        <v>0</v>
      </c>
      <c r="Q16" s="47">
        <f t="shared" si="2"/>
        <v>0</v>
      </c>
      <c r="R16" s="47">
        <f t="shared" si="2"/>
        <v>0</v>
      </c>
      <c r="S16" s="47">
        <f t="shared" si="2"/>
        <v>0</v>
      </c>
      <c r="T16" s="36">
        <f t="shared" si="1"/>
        <v>0</v>
      </c>
      <c r="U16" s="42"/>
    </row>
    <row r="17" spans="1:20" ht="13.5" thickBot="1">
      <c r="A17" s="38"/>
      <c r="B17" s="39" t="s">
        <v>11</v>
      </c>
      <c r="C17" s="40" t="s">
        <v>95</v>
      </c>
      <c r="D17" s="40" t="s">
        <v>24</v>
      </c>
      <c r="E17" s="41">
        <f>IF(KOPĀ!C21&gt;0,0,KOPĀ!$C$16)</f>
        <v>0</v>
      </c>
      <c r="F17" s="41">
        <f>IF(KOPĀ!D21&gt;0,0,KOPĀ!$C$16)</f>
        <v>0</v>
      </c>
      <c r="G17" s="41">
        <f>IF(KOPĀ!E21&gt;0,0,KOPĀ!$C$16)</f>
        <v>0</v>
      </c>
      <c r="H17" s="41">
        <f>IF(KOPĀ!F21&gt;0,0,KOPĀ!$C$16)</f>
        <v>0</v>
      </c>
      <c r="I17" s="41">
        <f>IF(KOPĀ!G21&gt;0,0,KOPĀ!$C$16)</f>
        <v>0</v>
      </c>
      <c r="J17" s="41">
        <f>IF(KOPĀ!H21&gt;0,0,KOPĀ!$C$16)</f>
        <v>0</v>
      </c>
      <c r="K17" s="41">
        <f>IF(KOPĀ!I21&gt;0,0,KOPĀ!$C$16)</f>
        <v>0</v>
      </c>
      <c r="L17" s="41">
        <f>IF(KOPĀ!J21&gt;0,0,KOPĀ!$C$16)</f>
        <v>0</v>
      </c>
      <c r="M17" s="41">
        <f>IF(KOPĀ!K21&gt;0,0,KOPĀ!$C$16)</f>
        <v>0</v>
      </c>
      <c r="N17" s="41">
        <f>IF(KOPĀ!L21&gt;0,0,KOPĀ!$C$16)</f>
        <v>0</v>
      </c>
      <c r="O17" s="41">
        <f>IF(KOPĀ!M21&gt;0,0,KOPĀ!$C$16)</f>
        <v>0</v>
      </c>
      <c r="P17" s="41">
        <f>IF(KOPĀ!N21&gt;0,0,KOPĀ!$C$16)</f>
        <v>0</v>
      </c>
      <c r="Q17" s="41">
        <f>IF(KOPĀ!O21&gt;0,0,KOPĀ!$C$16)</f>
        <v>0</v>
      </c>
      <c r="R17" s="41">
        <f>IF(KOPĀ!P21&gt;0,0,KOPĀ!$C$16)</f>
        <v>0</v>
      </c>
      <c r="S17" s="41">
        <f>IF(KOPĀ!Q21&gt;0,0,KOPĀ!$C$16)</f>
        <v>0</v>
      </c>
      <c r="T17" s="36">
        <f t="shared" si="1"/>
        <v>0</v>
      </c>
    </row>
    <row r="18" spans="1:20" ht="13.5" thickBot="1">
      <c r="A18" s="38"/>
      <c r="B18" s="39" t="s">
        <v>13</v>
      </c>
      <c r="C18" s="40" t="s">
        <v>96</v>
      </c>
      <c r="D18" s="40" t="s">
        <v>24</v>
      </c>
      <c r="E18" s="41"/>
      <c r="F18" s="41"/>
      <c r="G18" s="41"/>
      <c r="H18" s="41"/>
      <c r="I18" s="41"/>
      <c r="J18" s="41"/>
      <c r="K18" s="41"/>
      <c r="L18" s="41"/>
      <c r="M18" s="41"/>
      <c r="N18" s="41"/>
      <c r="O18" s="41"/>
      <c r="P18" s="41"/>
      <c r="Q18" s="41"/>
      <c r="R18" s="41"/>
      <c r="S18" s="49"/>
      <c r="T18" s="50">
        <f t="shared" si="1"/>
        <v>0</v>
      </c>
    </row>
    <row r="19" spans="1:20">
      <c r="A19" s="45"/>
      <c r="B19" s="46">
        <v>3</v>
      </c>
      <c r="C19" s="46" t="s">
        <v>75</v>
      </c>
      <c r="D19" s="46" t="s">
        <v>24</v>
      </c>
      <c r="E19" s="47">
        <f t="shared" ref="E19:R19" si="3">E16+E7</f>
        <v>0</v>
      </c>
      <c r="F19" s="47">
        <f t="shared" si="3"/>
        <v>0</v>
      </c>
      <c r="G19" s="47">
        <f t="shared" si="3"/>
        <v>0</v>
      </c>
      <c r="H19" s="47">
        <f t="shared" si="3"/>
        <v>0</v>
      </c>
      <c r="I19" s="47">
        <f t="shared" si="3"/>
        <v>0</v>
      </c>
      <c r="J19" s="47">
        <f t="shared" si="3"/>
        <v>0</v>
      </c>
      <c r="K19" s="47">
        <f t="shared" si="3"/>
        <v>0</v>
      </c>
      <c r="L19" s="47">
        <f t="shared" si="3"/>
        <v>0</v>
      </c>
      <c r="M19" s="47">
        <f t="shared" si="3"/>
        <v>0</v>
      </c>
      <c r="N19" s="47">
        <f t="shared" si="3"/>
        <v>0</v>
      </c>
      <c r="O19" s="47">
        <f t="shared" si="3"/>
        <v>0</v>
      </c>
      <c r="P19" s="47">
        <f t="shared" si="3"/>
        <v>0</v>
      </c>
      <c r="Q19" s="47">
        <f t="shared" si="3"/>
        <v>0</v>
      </c>
      <c r="R19" s="47">
        <f t="shared" si="3"/>
        <v>0</v>
      </c>
      <c r="S19" s="47">
        <f>S16+S7</f>
        <v>0</v>
      </c>
      <c r="T19" s="36">
        <f t="shared" si="1"/>
        <v>0</v>
      </c>
    </row>
    <row r="20" spans="1:20">
      <c r="A20" s="45"/>
      <c r="B20" s="46">
        <v>4</v>
      </c>
      <c r="C20" s="46" t="s">
        <v>76</v>
      </c>
      <c r="D20" s="46" t="s">
        <v>24</v>
      </c>
      <c r="E20" s="47">
        <f t="shared" ref="E20:S20" si="4">SUM(E21:E22)</f>
        <v>0</v>
      </c>
      <c r="F20" s="47">
        <f t="shared" si="4"/>
        <v>0</v>
      </c>
      <c r="G20" s="47">
        <f t="shared" si="4"/>
        <v>0</v>
      </c>
      <c r="H20" s="47">
        <f t="shared" si="4"/>
        <v>0</v>
      </c>
      <c r="I20" s="47">
        <f t="shared" si="4"/>
        <v>0</v>
      </c>
      <c r="J20" s="47">
        <f t="shared" si="4"/>
        <v>0</v>
      </c>
      <c r="K20" s="47">
        <f t="shared" si="4"/>
        <v>0</v>
      </c>
      <c r="L20" s="47">
        <f t="shared" si="4"/>
        <v>0</v>
      </c>
      <c r="M20" s="47">
        <f t="shared" si="4"/>
        <v>0</v>
      </c>
      <c r="N20" s="47">
        <f t="shared" si="4"/>
        <v>0</v>
      </c>
      <c r="O20" s="47">
        <f t="shared" si="4"/>
        <v>0</v>
      </c>
      <c r="P20" s="47">
        <f t="shared" si="4"/>
        <v>0</v>
      </c>
      <c r="Q20" s="47">
        <f t="shared" si="4"/>
        <v>0</v>
      </c>
      <c r="R20" s="47">
        <f t="shared" si="4"/>
        <v>0</v>
      </c>
      <c r="S20" s="47">
        <f t="shared" si="4"/>
        <v>0</v>
      </c>
      <c r="T20" s="36">
        <f t="shared" si="1"/>
        <v>0</v>
      </c>
    </row>
    <row r="21" spans="1:20">
      <c r="A21" s="38"/>
      <c r="B21" s="39" t="s">
        <v>35</v>
      </c>
      <c r="C21" s="40" t="s">
        <v>77</v>
      </c>
      <c r="D21" s="40" t="s">
        <v>24</v>
      </c>
      <c r="E21" s="41">
        <f>KOPĀ!C25</f>
        <v>0</v>
      </c>
      <c r="F21" s="41">
        <f>KOPĀ!D25</f>
        <v>0</v>
      </c>
      <c r="G21" s="41">
        <f>KOPĀ!E25</f>
        <v>0</v>
      </c>
      <c r="H21" s="41">
        <f>KOPĀ!F25</f>
        <v>0</v>
      </c>
      <c r="I21" s="41">
        <f>KOPĀ!G25</f>
        <v>0</v>
      </c>
      <c r="J21" s="41">
        <f>KOPĀ!H25</f>
        <v>0</v>
      </c>
      <c r="K21" s="41">
        <f>KOPĀ!I25</f>
        <v>0</v>
      </c>
      <c r="L21" s="41">
        <f>KOPĀ!J25</f>
        <v>0</v>
      </c>
      <c r="M21" s="41">
        <f>KOPĀ!K25</f>
        <v>0</v>
      </c>
      <c r="N21" s="41">
        <f>KOPĀ!L25</f>
        <v>0</v>
      </c>
      <c r="O21" s="41">
        <f>KOPĀ!M25</f>
        <v>0</v>
      </c>
      <c r="P21" s="41">
        <f>KOPĀ!N25</f>
        <v>0</v>
      </c>
      <c r="Q21" s="41">
        <f>KOPĀ!O25</f>
        <v>0</v>
      </c>
      <c r="R21" s="41">
        <f>KOPĀ!P25</f>
        <v>0</v>
      </c>
      <c r="S21" s="41">
        <f>KOPĀ!Q25</f>
        <v>0</v>
      </c>
      <c r="T21" s="36">
        <f t="shared" si="1"/>
        <v>0</v>
      </c>
    </row>
    <row r="22" spans="1:20">
      <c r="A22" s="38"/>
      <c r="B22" s="39" t="s">
        <v>36</v>
      </c>
      <c r="C22" s="209" t="s">
        <v>78</v>
      </c>
      <c r="D22" s="210" t="s">
        <v>24</v>
      </c>
      <c r="E22" s="41">
        <f>-(KOPĀ!C38-KOPĀ!C43)</f>
        <v>0</v>
      </c>
      <c r="F22" s="41">
        <f>-(KOPĀ!D38-KOPĀ!D43)</f>
        <v>0</v>
      </c>
      <c r="G22" s="41">
        <f>-(KOPĀ!E38-KOPĀ!E43)</f>
        <v>0</v>
      </c>
      <c r="H22" s="41">
        <f>-(KOPĀ!F38-KOPĀ!F43)</f>
        <v>0</v>
      </c>
      <c r="I22" s="41">
        <f>-(KOPĀ!G38-KOPĀ!G43)</f>
        <v>0</v>
      </c>
      <c r="J22" s="41">
        <f>-(KOPĀ!H38-KOPĀ!H43)</f>
        <v>0</v>
      </c>
      <c r="K22" s="41"/>
      <c r="L22" s="41"/>
      <c r="M22" s="41"/>
      <c r="N22" s="41"/>
      <c r="O22" s="41"/>
      <c r="P22" s="41"/>
      <c r="Q22" s="41"/>
      <c r="R22" s="41"/>
      <c r="S22" s="41"/>
      <c r="T22" s="36">
        <f t="shared" si="1"/>
        <v>0</v>
      </c>
    </row>
    <row r="23" spans="1:20">
      <c r="A23" s="53"/>
      <c r="B23" s="54">
        <v>5</v>
      </c>
      <c r="C23" s="55" t="s">
        <v>79</v>
      </c>
      <c r="D23" s="54" t="s">
        <v>24</v>
      </c>
      <c r="E23" s="56">
        <f t="shared" ref="E23:S23" si="5">E7+E16+E20</f>
        <v>0</v>
      </c>
      <c r="F23" s="56">
        <f t="shared" si="5"/>
        <v>0</v>
      </c>
      <c r="G23" s="56">
        <f t="shared" si="5"/>
        <v>0</v>
      </c>
      <c r="H23" s="56">
        <f>H7+H16+H20</f>
        <v>0</v>
      </c>
      <c r="I23" s="56">
        <f t="shared" si="5"/>
        <v>0</v>
      </c>
      <c r="J23" s="56">
        <f t="shared" si="5"/>
        <v>0</v>
      </c>
      <c r="K23" s="56">
        <f t="shared" si="5"/>
        <v>0</v>
      </c>
      <c r="L23" s="56">
        <f t="shared" si="5"/>
        <v>0</v>
      </c>
      <c r="M23" s="56">
        <f t="shared" si="5"/>
        <v>0</v>
      </c>
      <c r="N23" s="56">
        <f t="shared" si="5"/>
        <v>0</v>
      </c>
      <c r="O23" s="56">
        <f t="shared" si="5"/>
        <v>0</v>
      </c>
      <c r="P23" s="56">
        <f t="shared" si="5"/>
        <v>0</v>
      </c>
      <c r="Q23" s="56">
        <f t="shared" si="5"/>
        <v>0</v>
      </c>
      <c r="R23" s="56">
        <f t="shared" si="5"/>
        <v>0</v>
      </c>
      <c r="S23" s="56">
        <f t="shared" si="5"/>
        <v>0</v>
      </c>
      <c r="T23" s="36">
        <f t="shared" si="1"/>
        <v>0</v>
      </c>
    </row>
    <row r="24" spans="1:20">
      <c r="E24" s="57"/>
      <c r="F24" s="52"/>
      <c r="G24" s="52"/>
      <c r="H24" s="37"/>
      <c r="I24" s="37"/>
      <c r="J24" s="37"/>
      <c r="K24" s="37"/>
      <c r="L24" s="37"/>
      <c r="M24" s="37"/>
      <c r="N24" s="37"/>
      <c r="O24" s="37"/>
      <c r="P24" s="37"/>
      <c r="Q24" s="37"/>
      <c r="R24" s="37"/>
      <c r="S24" s="37"/>
    </row>
    <row r="26" spans="1:20">
      <c r="A26" s="239"/>
      <c r="B26" s="239" t="s">
        <v>80</v>
      </c>
      <c r="C26" s="241"/>
      <c r="D26" s="241"/>
      <c r="E26" s="241"/>
      <c r="F26" s="241"/>
      <c r="G26" s="241"/>
      <c r="H26" s="241"/>
      <c r="I26" s="241"/>
      <c r="J26" s="241"/>
      <c r="K26" s="241"/>
      <c r="L26" s="241"/>
      <c r="M26" s="241"/>
      <c r="N26" s="241"/>
      <c r="O26" s="241"/>
      <c r="P26" s="241"/>
      <c r="Q26" s="241"/>
      <c r="R26" s="241"/>
      <c r="S26" s="241"/>
      <c r="T26" s="241"/>
    </row>
    <row r="27" spans="1:20">
      <c r="B27" s="58"/>
      <c r="C27" s="58"/>
      <c r="D27" s="59"/>
      <c r="E27" s="58"/>
      <c r="F27" s="58"/>
      <c r="G27" s="58"/>
      <c r="H27" s="58"/>
      <c r="I27" s="58"/>
      <c r="J27" s="58"/>
      <c r="K27" s="58"/>
      <c r="L27" s="58"/>
      <c r="M27" s="58"/>
      <c r="N27" s="58"/>
      <c r="O27" s="58"/>
      <c r="P27" s="58"/>
      <c r="Q27" s="58"/>
      <c r="R27" s="58"/>
      <c r="S27" s="58"/>
      <c r="T27" s="58"/>
    </row>
    <row r="28" spans="1:20">
      <c r="B28" s="58"/>
      <c r="C28" s="60" t="s">
        <v>81</v>
      </c>
      <c r="D28" s="61" t="s">
        <v>25</v>
      </c>
      <c r="E28" s="62">
        <v>0.05</v>
      </c>
      <c r="F28" s="58"/>
      <c r="G28" s="58"/>
      <c r="H28" s="58"/>
      <c r="I28" s="58"/>
      <c r="J28" s="58"/>
      <c r="K28" s="58"/>
      <c r="L28" s="58"/>
      <c r="M28" s="58"/>
      <c r="N28" s="58"/>
      <c r="O28" s="58"/>
      <c r="P28" s="58"/>
      <c r="Q28" s="58"/>
      <c r="R28" s="58"/>
      <c r="S28" s="58"/>
      <c r="T28" s="63"/>
    </row>
    <row r="29" spans="1:20">
      <c r="B29" s="58"/>
      <c r="C29" s="64" t="s">
        <v>82</v>
      </c>
      <c r="D29" s="65" t="s">
        <v>52</v>
      </c>
      <c r="E29" s="66">
        <v>0</v>
      </c>
      <c r="F29" s="66">
        <f t="shared" ref="F29:S29" si="6">E29+1</f>
        <v>1</v>
      </c>
      <c r="G29" s="66">
        <f t="shared" si="6"/>
        <v>2</v>
      </c>
      <c r="H29" s="66">
        <f t="shared" si="6"/>
        <v>3</v>
      </c>
      <c r="I29" s="66">
        <f t="shared" si="6"/>
        <v>4</v>
      </c>
      <c r="J29" s="66">
        <f t="shared" si="6"/>
        <v>5</v>
      </c>
      <c r="K29" s="66">
        <f t="shared" si="6"/>
        <v>6</v>
      </c>
      <c r="L29" s="66">
        <f t="shared" si="6"/>
        <v>7</v>
      </c>
      <c r="M29" s="66">
        <f t="shared" si="6"/>
        <v>8</v>
      </c>
      <c r="N29" s="66">
        <f t="shared" si="6"/>
        <v>9</v>
      </c>
      <c r="O29" s="66">
        <f t="shared" si="6"/>
        <v>10</v>
      </c>
      <c r="P29" s="66">
        <f t="shared" si="6"/>
        <v>11</v>
      </c>
      <c r="Q29" s="66">
        <f t="shared" si="6"/>
        <v>12</v>
      </c>
      <c r="R29" s="66">
        <f t="shared" si="6"/>
        <v>13</v>
      </c>
      <c r="S29" s="66">
        <f t="shared" si="6"/>
        <v>14</v>
      </c>
      <c r="T29" s="63"/>
    </row>
    <row r="30" spans="1:20">
      <c r="B30" s="67"/>
      <c r="C30" s="68" t="s">
        <v>83</v>
      </c>
      <c r="D30" s="69" t="s">
        <v>84</v>
      </c>
      <c r="E30" s="70">
        <f t="shared" ref="E30:S30" si="7">1/(1+$E$28)^E29</f>
        <v>1</v>
      </c>
      <c r="F30" s="70">
        <f t="shared" si="7"/>
        <v>0.95238095238095233</v>
      </c>
      <c r="G30" s="70">
        <f t="shared" si="7"/>
        <v>0.90702947845804982</v>
      </c>
      <c r="H30" s="70">
        <f t="shared" si="7"/>
        <v>0.86383759853147601</v>
      </c>
      <c r="I30" s="70">
        <f t="shared" si="7"/>
        <v>0.82270247479188197</v>
      </c>
      <c r="J30" s="70">
        <f t="shared" si="7"/>
        <v>0.78352616646845896</v>
      </c>
      <c r="K30" s="70">
        <f t="shared" si="7"/>
        <v>0.74621539663662761</v>
      </c>
      <c r="L30" s="70">
        <f t="shared" si="7"/>
        <v>0.71068133013012147</v>
      </c>
      <c r="M30" s="70">
        <f t="shared" si="7"/>
        <v>0.67683936202868722</v>
      </c>
      <c r="N30" s="70">
        <f t="shared" si="7"/>
        <v>0.64460891621779726</v>
      </c>
      <c r="O30" s="70">
        <f t="shared" si="7"/>
        <v>0.61391325354075932</v>
      </c>
      <c r="P30" s="70">
        <f t="shared" si="7"/>
        <v>0.5846792890864374</v>
      </c>
      <c r="Q30" s="70">
        <f t="shared" si="7"/>
        <v>0.5568374181775595</v>
      </c>
      <c r="R30" s="70">
        <f t="shared" si="7"/>
        <v>0.53032135064529462</v>
      </c>
      <c r="S30" s="70">
        <f t="shared" si="7"/>
        <v>0.50506795299551888</v>
      </c>
      <c r="T30" s="63"/>
    </row>
    <row r="31" spans="1:20">
      <c r="A31" s="153"/>
      <c r="B31" s="159">
        <v>1</v>
      </c>
      <c r="C31" s="160" t="s">
        <v>85</v>
      </c>
      <c r="D31" s="161" t="s">
        <v>24</v>
      </c>
      <c r="E31" s="162">
        <f t="shared" ref="E31:S31" si="8">E30*E7</f>
        <v>0</v>
      </c>
      <c r="F31" s="162">
        <f t="shared" si="8"/>
        <v>0</v>
      </c>
      <c r="G31" s="162">
        <f t="shared" si="8"/>
        <v>0</v>
      </c>
      <c r="H31" s="162">
        <f t="shared" si="8"/>
        <v>0</v>
      </c>
      <c r="I31" s="162">
        <f t="shared" si="8"/>
        <v>0</v>
      </c>
      <c r="J31" s="162">
        <f t="shared" si="8"/>
        <v>0</v>
      </c>
      <c r="K31" s="162">
        <f t="shared" si="8"/>
        <v>0</v>
      </c>
      <c r="L31" s="162">
        <f t="shared" si="8"/>
        <v>0</v>
      </c>
      <c r="M31" s="162">
        <f t="shared" si="8"/>
        <v>0</v>
      </c>
      <c r="N31" s="162">
        <f t="shared" si="8"/>
        <v>0</v>
      </c>
      <c r="O31" s="162">
        <f t="shared" si="8"/>
        <v>0</v>
      </c>
      <c r="P31" s="162">
        <f t="shared" si="8"/>
        <v>0</v>
      </c>
      <c r="Q31" s="162">
        <f t="shared" si="8"/>
        <v>0</v>
      </c>
      <c r="R31" s="162">
        <f t="shared" si="8"/>
        <v>0</v>
      </c>
      <c r="S31" s="162">
        <f t="shared" si="8"/>
        <v>0</v>
      </c>
      <c r="T31" s="158">
        <f>SUM(E31:S31)</f>
        <v>0</v>
      </c>
    </row>
    <row r="32" spans="1:20">
      <c r="B32" s="76" t="str">
        <f>B8</f>
        <v>1.1.</v>
      </c>
      <c r="C32" s="77" t="str">
        <f>C8</f>
        <v>ieguvumi no vienas dienas vietējiem tūristiem</v>
      </c>
      <c r="D32" s="73" t="s">
        <v>24</v>
      </c>
      <c r="E32" s="41">
        <f>E8*E$30</f>
        <v>0</v>
      </c>
      <c r="F32" s="41">
        <f>F8*F$30</f>
        <v>0</v>
      </c>
      <c r="G32" s="41">
        <f t="shared" ref="G32:S32" si="9">G8*G$30</f>
        <v>0</v>
      </c>
      <c r="H32" s="41">
        <f t="shared" si="9"/>
        <v>0</v>
      </c>
      <c r="I32" s="41">
        <f t="shared" si="9"/>
        <v>0</v>
      </c>
      <c r="J32" s="41">
        <f t="shared" si="9"/>
        <v>0</v>
      </c>
      <c r="K32" s="41">
        <f t="shared" si="9"/>
        <v>0</v>
      </c>
      <c r="L32" s="41">
        <f t="shared" si="9"/>
        <v>0</v>
      </c>
      <c r="M32" s="41">
        <f t="shared" si="9"/>
        <v>0</v>
      </c>
      <c r="N32" s="41">
        <f t="shared" si="9"/>
        <v>0</v>
      </c>
      <c r="O32" s="41">
        <f t="shared" si="9"/>
        <v>0</v>
      </c>
      <c r="P32" s="41">
        <f t="shared" si="9"/>
        <v>0</v>
      </c>
      <c r="Q32" s="41">
        <f t="shared" si="9"/>
        <v>0</v>
      </c>
      <c r="R32" s="41">
        <f t="shared" si="9"/>
        <v>0</v>
      </c>
      <c r="S32" s="41">
        <f t="shared" si="9"/>
        <v>0</v>
      </c>
      <c r="T32" s="75">
        <f t="shared" ref="T32:T39" si="10">SUM(E32:S32)</f>
        <v>0</v>
      </c>
    </row>
    <row r="33" spans="1:20">
      <c r="B33" s="76" t="str">
        <f t="shared" ref="B33:C39" si="11">B9</f>
        <v>1.2.</v>
      </c>
      <c r="C33" s="77" t="str">
        <f t="shared" si="11"/>
        <v>ieguvumi  no vienas dienas ārzemju tūristiem</v>
      </c>
      <c r="D33" s="73" t="s">
        <v>24</v>
      </c>
      <c r="E33" s="41">
        <f t="shared" ref="E33:F39" si="12">E9*E$30</f>
        <v>0</v>
      </c>
      <c r="F33" s="41">
        <f t="shared" si="12"/>
        <v>0</v>
      </c>
      <c r="G33" s="41">
        <f t="shared" ref="G33:S33" si="13">G9*G$30</f>
        <v>0</v>
      </c>
      <c r="H33" s="41">
        <f t="shared" si="13"/>
        <v>0</v>
      </c>
      <c r="I33" s="41">
        <f t="shared" si="13"/>
        <v>0</v>
      </c>
      <c r="J33" s="41">
        <f t="shared" si="13"/>
        <v>0</v>
      </c>
      <c r="K33" s="41">
        <f t="shared" si="13"/>
        <v>0</v>
      </c>
      <c r="L33" s="41">
        <f t="shared" si="13"/>
        <v>0</v>
      </c>
      <c r="M33" s="41">
        <f t="shared" si="13"/>
        <v>0</v>
      </c>
      <c r="N33" s="41">
        <f t="shared" si="13"/>
        <v>0</v>
      </c>
      <c r="O33" s="41">
        <f t="shared" si="13"/>
        <v>0</v>
      </c>
      <c r="P33" s="41">
        <f t="shared" si="13"/>
        <v>0</v>
      </c>
      <c r="Q33" s="41">
        <f t="shared" si="13"/>
        <v>0</v>
      </c>
      <c r="R33" s="41">
        <f t="shared" si="13"/>
        <v>0</v>
      </c>
      <c r="S33" s="41">
        <f t="shared" si="13"/>
        <v>0</v>
      </c>
      <c r="T33" s="75">
        <f t="shared" si="10"/>
        <v>0</v>
      </c>
    </row>
    <row r="34" spans="1:20">
      <c r="B34" s="76" t="str">
        <f t="shared" si="11"/>
        <v>1.3.</v>
      </c>
      <c r="C34" s="77" t="str">
        <f t="shared" si="11"/>
        <v>ieguvumi  no vairāku dienu vietējiem tūristiem</v>
      </c>
      <c r="D34" s="73" t="s">
        <v>24</v>
      </c>
      <c r="E34" s="41">
        <f t="shared" si="12"/>
        <v>0</v>
      </c>
      <c r="F34" s="41">
        <f t="shared" si="12"/>
        <v>0</v>
      </c>
      <c r="G34" s="41">
        <f t="shared" ref="G34:S34" si="14">G10*G$30</f>
        <v>0</v>
      </c>
      <c r="H34" s="41">
        <f t="shared" si="14"/>
        <v>0</v>
      </c>
      <c r="I34" s="41">
        <f t="shared" si="14"/>
        <v>0</v>
      </c>
      <c r="J34" s="41">
        <f t="shared" si="14"/>
        <v>0</v>
      </c>
      <c r="K34" s="41">
        <f t="shared" si="14"/>
        <v>0</v>
      </c>
      <c r="L34" s="41">
        <f t="shared" si="14"/>
        <v>0</v>
      </c>
      <c r="M34" s="41">
        <f t="shared" si="14"/>
        <v>0</v>
      </c>
      <c r="N34" s="41">
        <f t="shared" si="14"/>
        <v>0</v>
      </c>
      <c r="O34" s="41">
        <f t="shared" si="14"/>
        <v>0</v>
      </c>
      <c r="P34" s="41">
        <f t="shared" si="14"/>
        <v>0</v>
      </c>
      <c r="Q34" s="41">
        <f t="shared" si="14"/>
        <v>0</v>
      </c>
      <c r="R34" s="41">
        <f t="shared" si="14"/>
        <v>0</v>
      </c>
      <c r="S34" s="41">
        <f t="shared" si="14"/>
        <v>0</v>
      </c>
      <c r="T34" s="75">
        <f t="shared" si="10"/>
        <v>0</v>
      </c>
    </row>
    <row r="35" spans="1:20">
      <c r="B35" s="76" t="str">
        <f t="shared" si="11"/>
        <v>1.4.</v>
      </c>
      <c r="C35" s="77" t="str">
        <f t="shared" si="11"/>
        <v>ieguvumi no vairāku dienu ārzemju tūristiem</v>
      </c>
      <c r="D35" s="73" t="s">
        <v>24</v>
      </c>
      <c r="E35" s="41">
        <f t="shared" si="12"/>
        <v>0</v>
      </c>
      <c r="F35" s="41">
        <f t="shared" si="12"/>
        <v>0</v>
      </c>
      <c r="G35" s="41">
        <f t="shared" ref="G35:S35" si="15">G11*G$30</f>
        <v>0</v>
      </c>
      <c r="H35" s="41">
        <f t="shared" si="15"/>
        <v>0</v>
      </c>
      <c r="I35" s="41">
        <f t="shared" si="15"/>
        <v>0</v>
      </c>
      <c r="J35" s="41">
        <f t="shared" si="15"/>
        <v>0</v>
      </c>
      <c r="K35" s="41">
        <f t="shared" si="15"/>
        <v>0</v>
      </c>
      <c r="L35" s="41">
        <f t="shared" si="15"/>
        <v>0</v>
      </c>
      <c r="M35" s="41">
        <f t="shared" si="15"/>
        <v>0</v>
      </c>
      <c r="N35" s="41">
        <f t="shared" si="15"/>
        <v>0</v>
      </c>
      <c r="O35" s="41">
        <f t="shared" si="15"/>
        <v>0</v>
      </c>
      <c r="P35" s="41">
        <f t="shared" si="15"/>
        <v>0</v>
      </c>
      <c r="Q35" s="41">
        <f t="shared" si="15"/>
        <v>0</v>
      </c>
      <c r="R35" s="41">
        <f t="shared" si="15"/>
        <v>0</v>
      </c>
      <c r="S35" s="41">
        <f t="shared" si="15"/>
        <v>0</v>
      </c>
      <c r="T35" s="75">
        <f t="shared" si="10"/>
        <v>0</v>
      </c>
    </row>
    <row r="36" spans="1:20">
      <c r="B36" s="76" t="str">
        <f t="shared" si="11"/>
        <v>1.5.</v>
      </c>
      <c r="C36" s="77" t="str">
        <f t="shared" si="11"/>
        <v>ieguvumi no nodokļu ieņēmumiem (IIN)</v>
      </c>
      <c r="D36" s="73" t="s">
        <v>24</v>
      </c>
      <c r="E36" s="41">
        <f t="shared" si="12"/>
        <v>0</v>
      </c>
      <c r="F36" s="41">
        <f t="shared" si="12"/>
        <v>0</v>
      </c>
      <c r="G36" s="41">
        <f t="shared" ref="G36:S36" si="16">G12*G$30</f>
        <v>0</v>
      </c>
      <c r="H36" s="41">
        <f t="shared" si="16"/>
        <v>0</v>
      </c>
      <c r="I36" s="41">
        <f t="shared" si="16"/>
        <v>0</v>
      </c>
      <c r="J36" s="41">
        <f t="shared" si="16"/>
        <v>0</v>
      </c>
      <c r="K36" s="41">
        <f t="shared" si="16"/>
        <v>0</v>
      </c>
      <c r="L36" s="41">
        <f t="shared" si="16"/>
        <v>0</v>
      </c>
      <c r="M36" s="41">
        <f t="shared" si="16"/>
        <v>0</v>
      </c>
      <c r="N36" s="41">
        <f t="shared" si="16"/>
        <v>0</v>
      </c>
      <c r="O36" s="41">
        <f t="shared" si="16"/>
        <v>0</v>
      </c>
      <c r="P36" s="41">
        <f t="shared" si="16"/>
        <v>0</v>
      </c>
      <c r="Q36" s="41">
        <f t="shared" si="16"/>
        <v>0</v>
      </c>
      <c r="R36" s="41">
        <f t="shared" si="16"/>
        <v>0</v>
      </c>
      <c r="S36" s="41">
        <f t="shared" si="16"/>
        <v>0</v>
      </c>
      <c r="T36" s="75">
        <f t="shared" si="10"/>
        <v>0</v>
      </c>
    </row>
    <row r="37" spans="1:20">
      <c r="B37" s="76" t="str">
        <f t="shared" si="11"/>
        <v>1.6.</v>
      </c>
      <c r="C37" s="77" t="str">
        <f t="shared" si="11"/>
        <v>pievienojiet papildus ieguvumus (+) /zaudējumus (-) (ja attiecināms)</v>
      </c>
      <c r="D37" s="73" t="s">
        <v>24</v>
      </c>
      <c r="E37" s="41">
        <f t="shared" si="12"/>
        <v>0</v>
      </c>
      <c r="F37" s="41">
        <f t="shared" si="12"/>
        <v>0</v>
      </c>
      <c r="G37" s="41">
        <f t="shared" ref="G37:S37" si="17">G13*G$30</f>
        <v>0</v>
      </c>
      <c r="H37" s="41">
        <f t="shared" si="17"/>
        <v>0</v>
      </c>
      <c r="I37" s="41">
        <f t="shared" si="17"/>
        <v>0</v>
      </c>
      <c r="J37" s="41">
        <f t="shared" si="17"/>
        <v>0</v>
      </c>
      <c r="K37" s="41">
        <f t="shared" si="17"/>
        <v>0</v>
      </c>
      <c r="L37" s="41">
        <f t="shared" si="17"/>
        <v>0</v>
      </c>
      <c r="M37" s="41">
        <f t="shared" si="17"/>
        <v>0</v>
      </c>
      <c r="N37" s="41">
        <f t="shared" si="17"/>
        <v>0</v>
      </c>
      <c r="O37" s="41">
        <f t="shared" si="17"/>
        <v>0</v>
      </c>
      <c r="P37" s="41">
        <f t="shared" si="17"/>
        <v>0</v>
      </c>
      <c r="Q37" s="41">
        <f t="shared" si="17"/>
        <v>0</v>
      </c>
      <c r="R37" s="41">
        <f t="shared" si="17"/>
        <v>0</v>
      </c>
      <c r="S37" s="41">
        <f t="shared" si="17"/>
        <v>0</v>
      </c>
      <c r="T37" s="75">
        <f t="shared" si="10"/>
        <v>0</v>
      </c>
    </row>
    <row r="38" spans="1:20">
      <c r="B38" s="76" t="str">
        <f t="shared" si="11"/>
        <v>1.7.</v>
      </c>
      <c r="C38" s="77" t="str">
        <f t="shared" si="11"/>
        <v>pievienojiet papildus ieguvumus (+) /zaudējumus (-) (ja attiecināms)</v>
      </c>
      <c r="D38" s="73" t="s">
        <v>24</v>
      </c>
      <c r="E38" s="41">
        <f t="shared" si="12"/>
        <v>0</v>
      </c>
      <c r="F38" s="41">
        <f t="shared" si="12"/>
        <v>0</v>
      </c>
      <c r="G38" s="41">
        <f t="shared" ref="G38:S38" si="18">G14*G$30</f>
        <v>0</v>
      </c>
      <c r="H38" s="41">
        <f t="shared" si="18"/>
        <v>0</v>
      </c>
      <c r="I38" s="41">
        <f t="shared" si="18"/>
        <v>0</v>
      </c>
      <c r="J38" s="41">
        <f t="shared" si="18"/>
        <v>0</v>
      </c>
      <c r="K38" s="41">
        <f t="shared" si="18"/>
        <v>0</v>
      </c>
      <c r="L38" s="41">
        <f t="shared" si="18"/>
        <v>0</v>
      </c>
      <c r="M38" s="41">
        <f t="shared" si="18"/>
        <v>0</v>
      </c>
      <c r="N38" s="41">
        <f t="shared" si="18"/>
        <v>0</v>
      </c>
      <c r="O38" s="41">
        <f t="shared" si="18"/>
        <v>0</v>
      </c>
      <c r="P38" s="41">
        <f t="shared" si="18"/>
        <v>0</v>
      </c>
      <c r="Q38" s="41">
        <f t="shared" si="18"/>
        <v>0</v>
      </c>
      <c r="R38" s="41">
        <f t="shared" si="18"/>
        <v>0</v>
      </c>
      <c r="S38" s="41">
        <f t="shared" si="18"/>
        <v>0</v>
      </c>
      <c r="T38" s="75">
        <f t="shared" si="10"/>
        <v>0</v>
      </c>
    </row>
    <row r="39" spans="1:20">
      <c r="B39" s="76" t="str">
        <f t="shared" si="11"/>
        <v>1.8.</v>
      </c>
      <c r="C39" s="77" t="str">
        <f t="shared" si="11"/>
        <v>pievienojiet papildus ieguvumus (+) /zaudējumus (-) (ja attiecināms)</v>
      </c>
      <c r="D39" s="73" t="s">
        <v>24</v>
      </c>
      <c r="E39" s="41">
        <f t="shared" si="12"/>
        <v>0</v>
      </c>
      <c r="F39" s="41">
        <f t="shared" si="12"/>
        <v>0</v>
      </c>
      <c r="G39" s="41">
        <f t="shared" ref="G39:S39" si="19">G15*G$30</f>
        <v>0</v>
      </c>
      <c r="H39" s="41">
        <f t="shared" si="19"/>
        <v>0</v>
      </c>
      <c r="I39" s="41">
        <f t="shared" si="19"/>
        <v>0</v>
      </c>
      <c r="J39" s="41">
        <f t="shared" si="19"/>
        <v>0</v>
      </c>
      <c r="K39" s="41">
        <f t="shared" si="19"/>
        <v>0</v>
      </c>
      <c r="L39" s="41">
        <f t="shared" si="19"/>
        <v>0</v>
      </c>
      <c r="M39" s="41">
        <f t="shared" si="19"/>
        <v>0</v>
      </c>
      <c r="N39" s="41">
        <f t="shared" si="19"/>
        <v>0</v>
      </c>
      <c r="O39" s="41">
        <f t="shared" si="19"/>
        <v>0</v>
      </c>
      <c r="P39" s="41">
        <f t="shared" si="19"/>
        <v>0</v>
      </c>
      <c r="Q39" s="41">
        <f t="shared" si="19"/>
        <v>0</v>
      </c>
      <c r="R39" s="41">
        <f t="shared" si="19"/>
        <v>0</v>
      </c>
      <c r="S39" s="41">
        <f t="shared" si="19"/>
        <v>0</v>
      </c>
      <c r="T39" s="75">
        <f t="shared" si="10"/>
        <v>0</v>
      </c>
    </row>
    <row r="40" spans="1:20">
      <c r="A40" s="153"/>
      <c r="B40" s="154">
        <v>2</v>
      </c>
      <c r="C40" s="155" t="s">
        <v>163</v>
      </c>
      <c r="D40" s="156" t="s">
        <v>24</v>
      </c>
      <c r="E40" s="157">
        <f t="shared" ref="E40:S40" si="20">E30*E16</f>
        <v>0</v>
      </c>
      <c r="F40" s="157">
        <f t="shared" si="20"/>
        <v>0</v>
      </c>
      <c r="G40" s="157">
        <f t="shared" si="20"/>
        <v>0</v>
      </c>
      <c r="H40" s="157">
        <f t="shared" si="20"/>
        <v>0</v>
      </c>
      <c r="I40" s="157">
        <f t="shared" si="20"/>
        <v>0</v>
      </c>
      <c r="J40" s="157">
        <f t="shared" si="20"/>
        <v>0</v>
      </c>
      <c r="K40" s="157">
        <f t="shared" si="20"/>
        <v>0</v>
      </c>
      <c r="L40" s="157">
        <f t="shared" si="20"/>
        <v>0</v>
      </c>
      <c r="M40" s="157">
        <f t="shared" si="20"/>
        <v>0</v>
      </c>
      <c r="N40" s="157">
        <f t="shared" si="20"/>
        <v>0</v>
      </c>
      <c r="O40" s="157">
        <f t="shared" si="20"/>
        <v>0</v>
      </c>
      <c r="P40" s="157">
        <f t="shared" si="20"/>
        <v>0</v>
      </c>
      <c r="Q40" s="157">
        <f t="shared" si="20"/>
        <v>0</v>
      </c>
      <c r="R40" s="157">
        <f t="shared" si="20"/>
        <v>0</v>
      </c>
      <c r="S40" s="157">
        <f t="shared" si="20"/>
        <v>0</v>
      </c>
      <c r="T40" s="158">
        <f>SUM(E40:S40)</f>
        <v>0</v>
      </c>
    </row>
    <row r="41" spans="1:20">
      <c r="A41" s="153"/>
      <c r="B41" s="154">
        <v>3</v>
      </c>
      <c r="C41" s="154" t="s">
        <v>86</v>
      </c>
      <c r="D41" s="156" t="s">
        <v>24</v>
      </c>
      <c r="E41" s="157">
        <f t="shared" ref="E41:S41" si="21">E30*E19</f>
        <v>0</v>
      </c>
      <c r="F41" s="157">
        <f t="shared" si="21"/>
        <v>0</v>
      </c>
      <c r="G41" s="157">
        <f t="shared" si="21"/>
        <v>0</v>
      </c>
      <c r="H41" s="157">
        <f t="shared" si="21"/>
        <v>0</v>
      </c>
      <c r="I41" s="157">
        <f t="shared" si="21"/>
        <v>0</v>
      </c>
      <c r="J41" s="157">
        <f t="shared" si="21"/>
        <v>0</v>
      </c>
      <c r="K41" s="157">
        <f t="shared" si="21"/>
        <v>0</v>
      </c>
      <c r="L41" s="157">
        <f t="shared" si="21"/>
        <v>0</v>
      </c>
      <c r="M41" s="157">
        <f t="shared" si="21"/>
        <v>0</v>
      </c>
      <c r="N41" s="157">
        <f t="shared" si="21"/>
        <v>0</v>
      </c>
      <c r="O41" s="157">
        <f t="shared" si="21"/>
        <v>0</v>
      </c>
      <c r="P41" s="157">
        <f t="shared" si="21"/>
        <v>0</v>
      </c>
      <c r="Q41" s="157">
        <f t="shared" si="21"/>
        <v>0</v>
      </c>
      <c r="R41" s="157">
        <f t="shared" si="21"/>
        <v>0</v>
      </c>
      <c r="S41" s="157">
        <f t="shared" si="21"/>
        <v>0</v>
      </c>
      <c r="T41" s="158">
        <f>SUM(E41:S41)</f>
        <v>0</v>
      </c>
    </row>
    <row r="42" spans="1:20">
      <c r="A42" s="153"/>
      <c r="B42" s="154">
        <v>4</v>
      </c>
      <c r="C42" s="154" t="s">
        <v>87</v>
      </c>
      <c r="D42" s="156" t="s">
        <v>24</v>
      </c>
      <c r="E42" s="157">
        <f t="shared" ref="E42:S42" si="22">E30*E20</f>
        <v>0</v>
      </c>
      <c r="F42" s="157">
        <f t="shared" si="22"/>
        <v>0</v>
      </c>
      <c r="G42" s="157">
        <f t="shared" si="22"/>
        <v>0</v>
      </c>
      <c r="H42" s="157">
        <f t="shared" si="22"/>
        <v>0</v>
      </c>
      <c r="I42" s="157">
        <f t="shared" si="22"/>
        <v>0</v>
      </c>
      <c r="J42" s="157">
        <f t="shared" si="22"/>
        <v>0</v>
      </c>
      <c r="K42" s="157">
        <f t="shared" si="22"/>
        <v>0</v>
      </c>
      <c r="L42" s="157">
        <f t="shared" si="22"/>
        <v>0</v>
      </c>
      <c r="M42" s="157">
        <f t="shared" si="22"/>
        <v>0</v>
      </c>
      <c r="N42" s="157">
        <f t="shared" si="22"/>
        <v>0</v>
      </c>
      <c r="O42" s="157">
        <f t="shared" si="22"/>
        <v>0</v>
      </c>
      <c r="P42" s="157">
        <f t="shared" si="22"/>
        <v>0</v>
      </c>
      <c r="Q42" s="157">
        <f t="shared" si="22"/>
        <v>0</v>
      </c>
      <c r="R42" s="157">
        <f t="shared" si="22"/>
        <v>0</v>
      </c>
      <c r="S42" s="157">
        <f t="shared" si="22"/>
        <v>0</v>
      </c>
      <c r="T42" s="158">
        <f>SUM(E42:S42)</f>
        <v>0</v>
      </c>
    </row>
    <row r="43" spans="1:20" s="201" customFormat="1">
      <c r="B43" s="202" t="str">
        <f>B21</f>
        <v>4.1.</v>
      </c>
      <c r="C43" s="202" t="str">
        <f>C21</f>
        <v>Darbības izmaksas</v>
      </c>
      <c r="D43" s="73" t="s">
        <v>24</v>
      </c>
      <c r="E43" s="41">
        <f>E21*E30</f>
        <v>0</v>
      </c>
      <c r="F43" s="41">
        <f t="shared" ref="F43:S43" si="23">F21*F30</f>
        <v>0</v>
      </c>
      <c r="G43" s="41">
        <f t="shared" si="23"/>
        <v>0</v>
      </c>
      <c r="H43" s="41">
        <f t="shared" si="23"/>
        <v>0</v>
      </c>
      <c r="I43" s="41">
        <f t="shared" si="23"/>
        <v>0</v>
      </c>
      <c r="J43" s="41">
        <f t="shared" si="23"/>
        <v>0</v>
      </c>
      <c r="K43" s="41">
        <f t="shared" si="23"/>
        <v>0</v>
      </c>
      <c r="L43" s="41">
        <f t="shared" si="23"/>
        <v>0</v>
      </c>
      <c r="M43" s="41">
        <f t="shared" si="23"/>
        <v>0</v>
      </c>
      <c r="N43" s="41">
        <f t="shared" si="23"/>
        <v>0</v>
      </c>
      <c r="O43" s="41">
        <f t="shared" si="23"/>
        <v>0</v>
      </c>
      <c r="P43" s="41">
        <f t="shared" si="23"/>
        <v>0</v>
      </c>
      <c r="Q43" s="41">
        <f t="shared" si="23"/>
        <v>0</v>
      </c>
      <c r="R43" s="41">
        <f t="shared" si="23"/>
        <v>0</v>
      </c>
      <c r="S43" s="41">
        <f t="shared" si="23"/>
        <v>0</v>
      </c>
      <c r="T43" s="75">
        <f t="shared" ref="T43:T44" si="24">SUM(E43:S43)</f>
        <v>0</v>
      </c>
    </row>
    <row r="44" spans="1:20" s="201" customFormat="1">
      <c r="B44" s="202" t="str">
        <f>B22</f>
        <v>4.2.</v>
      </c>
      <c r="C44" s="202" t="str">
        <f>C22</f>
        <v>Investīciju izmaksas</v>
      </c>
      <c r="D44" s="73" t="s">
        <v>24</v>
      </c>
      <c r="E44" s="41">
        <f>E22*E30</f>
        <v>0</v>
      </c>
      <c r="F44" s="41">
        <f t="shared" ref="F44:S44" si="25">F22*F30</f>
        <v>0</v>
      </c>
      <c r="G44" s="41">
        <f t="shared" si="25"/>
        <v>0</v>
      </c>
      <c r="H44" s="41">
        <f t="shared" si="25"/>
        <v>0</v>
      </c>
      <c r="I44" s="41">
        <f t="shared" si="25"/>
        <v>0</v>
      </c>
      <c r="J44" s="41">
        <f t="shared" si="25"/>
        <v>0</v>
      </c>
      <c r="K44" s="41">
        <f t="shared" si="25"/>
        <v>0</v>
      </c>
      <c r="L44" s="41">
        <f t="shared" si="25"/>
        <v>0</v>
      </c>
      <c r="M44" s="41">
        <f t="shared" si="25"/>
        <v>0</v>
      </c>
      <c r="N44" s="41">
        <f t="shared" si="25"/>
        <v>0</v>
      </c>
      <c r="O44" s="41">
        <f t="shared" si="25"/>
        <v>0</v>
      </c>
      <c r="P44" s="41">
        <f t="shared" si="25"/>
        <v>0</v>
      </c>
      <c r="Q44" s="41">
        <f t="shared" si="25"/>
        <v>0</v>
      </c>
      <c r="R44" s="41">
        <f t="shared" si="25"/>
        <v>0</v>
      </c>
      <c r="S44" s="41">
        <f t="shared" si="25"/>
        <v>0</v>
      </c>
      <c r="T44" s="75">
        <f t="shared" si="24"/>
        <v>0</v>
      </c>
    </row>
    <row r="45" spans="1:20">
      <c r="A45" s="153"/>
      <c r="B45" s="163">
        <v>5</v>
      </c>
      <c r="C45" s="164" t="s">
        <v>88</v>
      </c>
      <c r="D45" s="165" t="s">
        <v>24</v>
      </c>
      <c r="E45" s="166">
        <f t="shared" ref="E45:S45" si="26">E30*E23</f>
        <v>0</v>
      </c>
      <c r="F45" s="166">
        <f t="shared" si="26"/>
        <v>0</v>
      </c>
      <c r="G45" s="166">
        <f t="shared" si="26"/>
        <v>0</v>
      </c>
      <c r="H45" s="166">
        <f t="shared" si="26"/>
        <v>0</v>
      </c>
      <c r="I45" s="166">
        <f t="shared" si="26"/>
        <v>0</v>
      </c>
      <c r="J45" s="166">
        <f t="shared" si="26"/>
        <v>0</v>
      </c>
      <c r="K45" s="166">
        <f t="shared" si="26"/>
        <v>0</v>
      </c>
      <c r="L45" s="166">
        <f t="shared" si="26"/>
        <v>0</v>
      </c>
      <c r="M45" s="166">
        <f t="shared" si="26"/>
        <v>0</v>
      </c>
      <c r="N45" s="166">
        <f t="shared" si="26"/>
        <v>0</v>
      </c>
      <c r="O45" s="166">
        <f t="shared" si="26"/>
        <v>0</v>
      </c>
      <c r="P45" s="166">
        <f t="shared" si="26"/>
        <v>0</v>
      </c>
      <c r="Q45" s="166">
        <f t="shared" si="26"/>
        <v>0</v>
      </c>
      <c r="R45" s="166">
        <f t="shared" si="26"/>
        <v>0</v>
      </c>
      <c r="S45" s="166">
        <f t="shared" si="26"/>
        <v>0</v>
      </c>
      <c r="T45" s="158">
        <f>SUM(E45:S45)</f>
        <v>0</v>
      </c>
    </row>
    <row r="46" spans="1:20">
      <c r="B46" s="58"/>
      <c r="C46" s="58"/>
      <c r="D46" s="58"/>
      <c r="E46" s="58"/>
      <c r="F46" s="58"/>
      <c r="G46" s="58"/>
      <c r="H46" s="58"/>
      <c r="I46" s="58"/>
      <c r="J46" s="58"/>
      <c r="K46" s="58"/>
      <c r="L46" s="58"/>
      <c r="M46" s="58"/>
      <c r="N46" s="58"/>
      <c r="O46" s="58"/>
      <c r="P46" s="58"/>
      <c r="Q46" s="58"/>
      <c r="R46" s="58"/>
      <c r="S46" s="58"/>
      <c r="T46" s="58"/>
    </row>
    <row r="47" spans="1:20">
      <c r="A47" s="239"/>
      <c r="B47" s="239" t="s">
        <v>89</v>
      </c>
      <c r="C47" s="239"/>
      <c r="D47" s="240"/>
      <c r="E47" s="58"/>
      <c r="F47" s="58"/>
      <c r="G47" s="58"/>
      <c r="H47" s="58"/>
      <c r="I47" s="58"/>
      <c r="J47" s="58"/>
      <c r="K47" s="58"/>
      <c r="L47" s="58"/>
      <c r="M47" s="58"/>
      <c r="N47" s="58"/>
      <c r="O47" s="58"/>
      <c r="P47" s="58"/>
      <c r="Q47" s="58"/>
      <c r="R47" s="58"/>
      <c r="S47" s="58"/>
      <c r="T47" s="58"/>
    </row>
    <row r="48" spans="1:20">
      <c r="B48" s="66"/>
      <c r="C48" s="66" t="s">
        <v>90</v>
      </c>
      <c r="D48" s="78" t="s">
        <v>24</v>
      </c>
      <c r="E48" s="84">
        <f>T45</f>
        <v>0</v>
      </c>
      <c r="F48" s="58"/>
      <c r="G48" s="58"/>
      <c r="H48" s="58"/>
      <c r="I48" s="58"/>
      <c r="J48" s="58"/>
      <c r="K48" s="58"/>
      <c r="L48" s="58"/>
      <c r="M48" s="58"/>
      <c r="N48" s="58"/>
      <c r="O48" s="58"/>
      <c r="P48" s="58"/>
      <c r="Q48" s="58"/>
      <c r="R48" s="58"/>
      <c r="S48" s="58"/>
      <c r="T48" s="58"/>
    </row>
    <row r="49" spans="2:20">
      <c r="B49" s="66"/>
      <c r="C49" s="66" t="s">
        <v>91</v>
      </c>
      <c r="D49" s="78" t="s">
        <v>25</v>
      </c>
      <c r="E49" s="85" t="e">
        <f>IRR(E23:S23)</f>
        <v>#NUM!</v>
      </c>
      <c r="F49" s="58"/>
      <c r="G49" s="58"/>
      <c r="H49" s="58"/>
      <c r="I49" s="58"/>
      <c r="J49" s="58"/>
      <c r="K49" s="58"/>
      <c r="L49" s="58"/>
      <c r="M49" s="58"/>
      <c r="N49" s="58"/>
      <c r="O49" s="58"/>
      <c r="P49" s="58"/>
      <c r="Q49" s="58"/>
      <c r="R49" s="58"/>
      <c r="S49" s="58"/>
      <c r="T49" s="58"/>
    </row>
    <row r="50" spans="2:20">
      <c r="B50" s="66"/>
      <c r="C50" s="86" t="s">
        <v>92</v>
      </c>
      <c r="D50" s="78"/>
      <c r="E50" s="87" t="e">
        <f>T41/ABS(T42)</f>
        <v>#DIV/0!</v>
      </c>
      <c r="F50" s="58"/>
      <c r="G50" s="58"/>
      <c r="H50" s="58"/>
      <c r="I50" s="58"/>
      <c r="J50" s="58"/>
      <c r="K50" s="58"/>
      <c r="L50" s="58"/>
      <c r="M50" s="58"/>
      <c r="N50" s="58"/>
      <c r="O50" s="58"/>
      <c r="P50" s="58"/>
      <c r="Q50" s="58"/>
      <c r="R50" s="58"/>
      <c r="S50" s="58"/>
      <c r="T50" s="58"/>
    </row>
    <row r="51" spans="2:20">
      <c r="J51" s="88"/>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5.xml><?xml version="1.0" encoding="utf-8"?>
<worksheet xmlns="http://schemas.openxmlformats.org/spreadsheetml/2006/main" xmlns:r="http://schemas.openxmlformats.org/officeDocument/2006/relationships">
  <sheetPr>
    <tabColor rgb="FFFFFF00"/>
  </sheetPr>
  <dimension ref="A1:U26"/>
  <sheetViews>
    <sheetView topLeftCell="A3" workbookViewId="0">
      <selection activeCell="I36" sqref="I36"/>
    </sheetView>
  </sheetViews>
  <sheetFormatPr defaultColWidth="9.140625" defaultRowHeight="12.75"/>
  <cols>
    <col min="1" max="1" width="2.140625" style="187" customWidth="1"/>
    <col min="2" max="2" width="4.42578125" style="187" customWidth="1"/>
    <col min="3" max="3" width="56.140625" style="187" bestFit="1" customWidth="1"/>
    <col min="4" max="4" width="9.140625" style="187"/>
    <col min="5" max="20" width="10.42578125" style="187" customWidth="1"/>
    <col min="21" max="16384" width="9.140625" style="187"/>
  </cols>
  <sheetData>
    <row r="1" spans="1:21" s="23" customFormat="1" ht="12.75" hidden="1" customHeight="1"/>
    <row r="2" spans="1:21" s="23" customFormat="1" ht="12.75" hidden="1" customHeight="1"/>
    <row r="3" spans="1:21" s="23" customFormat="1" ht="21">
      <c r="A3" s="247"/>
      <c r="B3" s="248"/>
      <c r="C3" s="253"/>
      <c r="D3" s="250" t="s">
        <v>64</v>
      </c>
      <c r="E3" s="251">
        <f>'obj1'!C27</f>
        <v>2020</v>
      </c>
      <c r="F3" s="251">
        <f>'obj1'!D27</f>
        <v>2021</v>
      </c>
      <c r="G3" s="251">
        <f>'obj1'!E27</f>
        <v>2022</v>
      </c>
      <c r="H3" s="251">
        <f>'obj1'!F27</f>
        <v>2023</v>
      </c>
      <c r="I3" s="251">
        <f>'obj1'!G27</f>
        <v>2024</v>
      </c>
      <c r="J3" s="251">
        <f>'obj1'!H27</f>
        <v>2025</v>
      </c>
      <c r="K3" s="251">
        <f>'obj1'!I27</f>
        <v>2026</v>
      </c>
      <c r="L3" s="251">
        <f>'obj1'!J27</f>
        <v>2027</v>
      </c>
      <c r="M3" s="251">
        <f>'obj1'!K27</f>
        <v>2028</v>
      </c>
      <c r="N3" s="251">
        <f>'obj1'!L27</f>
        <v>2029</v>
      </c>
      <c r="O3" s="251">
        <f>'obj1'!M27</f>
        <v>2030</v>
      </c>
      <c r="P3" s="251">
        <f>'obj1'!N27</f>
        <v>2031</v>
      </c>
      <c r="Q3" s="251">
        <f>'obj1'!O27</f>
        <v>2032</v>
      </c>
      <c r="R3" s="251">
        <f>'obj1'!P27</f>
        <v>2033</v>
      </c>
      <c r="S3" s="251">
        <f>'obj1'!Q27</f>
        <v>2034</v>
      </c>
      <c r="T3" s="252" t="s">
        <v>65</v>
      </c>
    </row>
    <row r="4" spans="1:21" s="23" customFormat="1" ht="12.75" customHeight="1"/>
    <row r="5" spans="1:21" s="23" customFormat="1">
      <c r="A5" s="242"/>
      <c r="B5" s="243" t="s">
        <v>219</v>
      </c>
      <c r="C5" s="243"/>
      <c r="D5" s="244"/>
      <c r="E5" s="245"/>
      <c r="F5" s="245"/>
      <c r="G5" s="245"/>
      <c r="H5" s="245"/>
      <c r="I5" s="245"/>
      <c r="J5" s="245"/>
      <c r="K5" s="245"/>
      <c r="L5" s="245"/>
      <c r="M5" s="245"/>
      <c r="N5" s="245"/>
      <c r="O5" s="245"/>
      <c r="P5" s="245"/>
      <c r="Q5" s="245"/>
      <c r="R5" s="245"/>
      <c r="S5" s="245"/>
      <c r="T5" s="246"/>
    </row>
    <row r="6" spans="1:21" s="23" customFormat="1" ht="12.75" customHeight="1"/>
    <row r="7" spans="1:21" s="23" customFormat="1">
      <c r="A7" s="32"/>
      <c r="B7" s="33">
        <v>1</v>
      </c>
      <c r="C7" s="34" t="s">
        <v>220</v>
      </c>
      <c r="D7" s="33" t="s">
        <v>24</v>
      </c>
      <c r="E7" s="35">
        <f>SUM(E8:E17)</f>
        <v>0</v>
      </c>
      <c r="F7" s="35">
        <f t="shared" ref="F7:S7" si="0">SUM(F8:F17)</f>
        <v>0</v>
      </c>
      <c r="G7" s="35">
        <f t="shared" si="0"/>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 t="shared" si="0"/>
        <v>0</v>
      </c>
      <c r="S7" s="35">
        <f t="shared" si="0"/>
        <v>0</v>
      </c>
      <c r="T7" s="207">
        <f t="shared" ref="T7:T24" si="1">SUM(E7:S7)</f>
        <v>0</v>
      </c>
      <c r="U7" s="37"/>
    </row>
    <row r="8" spans="1:21" s="23" customFormat="1">
      <c r="A8" s="38"/>
      <c r="B8" s="39" t="s">
        <v>67</v>
      </c>
      <c r="C8" s="40" t="str">
        <f>'FIN-inv. analīze'!C9</f>
        <v>Ieņēmumi no biļešu tirdzniecības (+)</v>
      </c>
      <c r="D8" s="40" t="s">
        <v>24</v>
      </c>
      <c r="E8" s="205">
        <f>'FIN-inv. analīze'!E9</f>
        <v>0</v>
      </c>
      <c r="F8" s="205">
        <f>'FIN-inv. analīze'!F9</f>
        <v>0</v>
      </c>
      <c r="G8" s="205">
        <f>'FIN-inv. analīze'!G9</f>
        <v>0</v>
      </c>
      <c r="H8" s="205">
        <f>'FIN-inv. analīze'!H9</f>
        <v>0</v>
      </c>
      <c r="I8" s="205">
        <f>'FIN-inv. analīze'!I9</f>
        <v>0</v>
      </c>
      <c r="J8" s="205">
        <f>'FIN-inv. analīze'!J9</f>
        <v>0</v>
      </c>
      <c r="K8" s="205">
        <f>'FIN-inv. analīze'!K9</f>
        <v>0</v>
      </c>
      <c r="L8" s="205">
        <f>'FIN-inv. analīze'!L9</f>
        <v>0</v>
      </c>
      <c r="M8" s="205">
        <f>'FIN-inv. analīze'!M9</f>
        <v>0</v>
      </c>
      <c r="N8" s="205">
        <f>'FIN-inv. analīze'!N9</f>
        <v>0</v>
      </c>
      <c r="O8" s="205">
        <f>'FIN-inv. analīze'!O9</f>
        <v>0</v>
      </c>
      <c r="P8" s="205">
        <f>'FIN-inv. analīze'!P9</f>
        <v>0</v>
      </c>
      <c r="Q8" s="205">
        <f>'FIN-inv. analīze'!Q9</f>
        <v>0</v>
      </c>
      <c r="R8" s="205">
        <f>'FIN-inv. analīze'!R9</f>
        <v>0</v>
      </c>
      <c r="S8" s="205">
        <f>'FIN-inv. analīze'!S9</f>
        <v>0</v>
      </c>
      <c r="T8" s="207">
        <f>SUM(E8:S8)</f>
        <v>0</v>
      </c>
      <c r="U8" s="42"/>
    </row>
    <row r="9" spans="1:21" s="23" customFormat="1">
      <c r="A9" s="38"/>
      <c r="B9" s="39" t="s">
        <v>68</v>
      </c>
      <c r="C9" s="40" t="str">
        <f>KOPĀ!B31</f>
        <v>Eiropas Reģionālās attīstības fonda finansējums</v>
      </c>
      <c r="D9" s="40" t="s">
        <v>24</v>
      </c>
      <c r="E9" s="205">
        <f>KOPĀ!C31</f>
        <v>0</v>
      </c>
      <c r="F9" s="205">
        <f>KOPĀ!D31</f>
        <v>0</v>
      </c>
      <c r="G9" s="205">
        <f>KOPĀ!E31</f>
        <v>0</v>
      </c>
      <c r="H9" s="205">
        <f>KOPĀ!F31</f>
        <v>0</v>
      </c>
      <c r="I9" s="205">
        <f>KOPĀ!G31</f>
        <v>0</v>
      </c>
      <c r="J9" s="205">
        <f>KOPĀ!H31</f>
        <v>0</v>
      </c>
      <c r="K9" s="205"/>
      <c r="L9" s="205"/>
      <c r="M9" s="205"/>
      <c r="N9" s="205"/>
      <c r="O9" s="205"/>
      <c r="P9" s="205"/>
      <c r="Q9" s="205"/>
      <c r="R9" s="205"/>
      <c r="S9" s="205"/>
      <c r="T9" s="207">
        <f t="shared" si="1"/>
        <v>0</v>
      </c>
      <c r="U9" s="42"/>
    </row>
    <row r="10" spans="1:21" s="23" customFormat="1">
      <c r="A10" s="38"/>
      <c r="B10" s="39" t="s">
        <v>69</v>
      </c>
      <c r="C10" s="40" t="str">
        <f>KOPĀ!B32</f>
        <v>Attiecināmais valsts budžeta finansējums</v>
      </c>
      <c r="D10" s="40" t="s">
        <v>24</v>
      </c>
      <c r="E10" s="205">
        <f>KOPĀ!C32</f>
        <v>0</v>
      </c>
      <c r="F10" s="205">
        <f>KOPĀ!D32</f>
        <v>0</v>
      </c>
      <c r="G10" s="205">
        <f>KOPĀ!E32</f>
        <v>0</v>
      </c>
      <c r="H10" s="205">
        <f>KOPĀ!F32</f>
        <v>0</v>
      </c>
      <c r="I10" s="205">
        <f>KOPĀ!G32</f>
        <v>0</v>
      </c>
      <c r="J10" s="205">
        <f>KOPĀ!H32</f>
        <v>0</v>
      </c>
      <c r="K10" s="205"/>
      <c r="L10" s="205"/>
      <c r="M10" s="205"/>
      <c r="N10" s="205"/>
      <c r="O10" s="205"/>
      <c r="P10" s="205"/>
      <c r="Q10" s="205"/>
      <c r="R10" s="205"/>
      <c r="S10" s="205"/>
      <c r="T10" s="207">
        <f t="shared" si="1"/>
        <v>0</v>
      </c>
      <c r="U10" s="42"/>
    </row>
    <row r="11" spans="1:21" s="23" customFormat="1">
      <c r="A11" s="38"/>
      <c r="B11" s="39" t="s">
        <v>70</v>
      </c>
      <c r="C11" s="40" t="str">
        <f>KOPĀ!B33</f>
        <v>Valsts budžeta dotācijas pašvaldībām</v>
      </c>
      <c r="D11" s="40" t="s">
        <v>24</v>
      </c>
      <c r="E11" s="205">
        <f>KOPĀ!C33</f>
        <v>0</v>
      </c>
      <c r="F11" s="205">
        <f>KOPĀ!D33</f>
        <v>0</v>
      </c>
      <c r="G11" s="205">
        <f>KOPĀ!E33</f>
        <v>0</v>
      </c>
      <c r="H11" s="205">
        <f>KOPĀ!F33</f>
        <v>0</v>
      </c>
      <c r="I11" s="205">
        <f>KOPĀ!G33</f>
        <v>0</v>
      </c>
      <c r="J11" s="205">
        <f>KOPĀ!H33</f>
        <v>0</v>
      </c>
      <c r="K11" s="205"/>
      <c r="L11" s="205"/>
      <c r="M11" s="205"/>
      <c r="N11" s="205"/>
      <c r="O11" s="205"/>
      <c r="P11" s="205"/>
      <c r="Q11" s="205"/>
      <c r="R11" s="205"/>
      <c r="S11" s="205"/>
      <c r="T11" s="207">
        <f t="shared" si="1"/>
        <v>0</v>
      </c>
      <c r="U11" s="42"/>
    </row>
    <row r="12" spans="1:21" s="23" customFormat="1">
      <c r="A12" s="38"/>
      <c r="B12" s="39" t="s">
        <v>71</v>
      </c>
      <c r="C12" s="40" t="str">
        <f>KOPĀ!B34</f>
        <v>Pašvaldības finansējums</v>
      </c>
      <c r="D12" s="40" t="s">
        <v>24</v>
      </c>
      <c r="E12" s="205">
        <f>KOPĀ!C34</f>
        <v>0</v>
      </c>
      <c r="F12" s="205">
        <f>KOPĀ!D34</f>
        <v>0</v>
      </c>
      <c r="G12" s="205">
        <f>KOPĀ!E34</f>
        <v>0</v>
      </c>
      <c r="H12" s="205">
        <f>KOPĀ!F34</f>
        <v>0</v>
      </c>
      <c r="I12" s="205">
        <f>KOPĀ!G34</f>
        <v>0</v>
      </c>
      <c r="J12" s="205">
        <f>KOPĀ!H34</f>
        <v>0</v>
      </c>
      <c r="K12" s="205"/>
      <c r="L12" s="205"/>
      <c r="M12" s="205"/>
      <c r="N12" s="205"/>
      <c r="O12" s="205"/>
      <c r="P12" s="205"/>
      <c r="Q12" s="205"/>
      <c r="R12" s="205"/>
      <c r="S12" s="205"/>
      <c r="T12" s="207">
        <f t="shared" si="1"/>
        <v>0</v>
      </c>
      <c r="U12" s="42"/>
    </row>
    <row r="13" spans="1:21" s="23" customFormat="1">
      <c r="A13" s="38"/>
      <c r="B13" s="39" t="s">
        <v>72</v>
      </c>
      <c r="C13" s="40" t="str">
        <f>KOPĀ!B35</f>
        <v>Cits publiskais finansējums</v>
      </c>
      <c r="D13" s="40" t="s">
        <v>24</v>
      </c>
      <c r="E13" s="205">
        <f>KOPĀ!C35</f>
        <v>0</v>
      </c>
      <c r="F13" s="205">
        <f>KOPĀ!D35</f>
        <v>0</v>
      </c>
      <c r="G13" s="205">
        <f>KOPĀ!E35</f>
        <v>0</v>
      </c>
      <c r="H13" s="205">
        <f>KOPĀ!F35</f>
        <v>0</v>
      </c>
      <c r="I13" s="205">
        <f>KOPĀ!G35</f>
        <v>0</v>
      </c>
      <c r="J13" s="205">
        <f>KOPĀ!H35</f>
        <v>0</v>
      </c>
      <c r="K13" s="206"/>
      <c r="L13" s="206"/>
      <c r="M13" s="206"/>
      <c r="N13" s="206"/>
      <c r="O13" s="206"/>
      <c r="P13" s="206"/>
      <c r="Q13" s="206"/>
      <c r="R13" s="206"/>
      <c r="S13" s="206"/>
      <c r="T13" s="207">
        <f t="shared" si="1"/>
        <v>0</v>
      </c>
      <c r="U13" s="42"/>
    </row>
    <row r="14" spans="1:21" s="23" customFormat="1">
      <c r="A14" s="38"/>
      <c r="B14" s="39" t="s">
        <v>73</v>
      </c>
      <c r="C14" s="40" t="str">
        <f>KOPĀ!B37</f>
        <v>Privātās attiecināmās izmaksas</v>
      </c>
      <c r="D14" s="40" t="s">
        <v>24</v>
      </c>
      <c r="E14" s="205">
        <f>KOPĀ!C37</f>
        <v>0</v>
      </c>
      <c r="F14" s="205">
        <f>KOPĀ!D37</f>
        <v>0</v>
      </c>
      <c r="G14" s="205">
        <f>KOPĀ!E37</f>
        <v>0</v>
      </c>
      <c r="H14" s="205">
        <f>KOPĀ!F37</f>
        <v>0</v>
      </c>
      <c r="I14" s="205">
        <f>KOPĀ!G37</f>
        <v>0</v>
      </c>
      <c r="J14" s="205">
        <f>KOPĀ!H37</f>
        <v>0</v>
      </c>
      <c r="K14" s="206"/>
      <c r="L14" s="206"/>
      <c r="M14" s="206"/>
      <c r="N14" s="206"/>
      <c r="O14" s="206"/>
      <c r="P14" s="206"/>
      <c r="Q14" s="206"/>
      <c r="R14" s="206"/>
      <c r="S14" s="206"/>
      <c r="T14" s="207">
        <f t="shared" si="1"/>
        <v>0</v>
      </c>
      <c r="U14" s="42"/>
    </row>
    <row r="15" spans="1:21" s="23" customFormat="1">
      <c r="A15" s="38"/>
      <c r="B15" s="39" t="s">
        <v>74</v>
      </c>
      <c r="C15" s="39" t="s">
        <v>224</v>
      </c>
      <c r="D15" s="40" t="s">
        <v>24</v>
      </c>
      <c r="E15" s="149"/>
      <c r="F15" s="149"/>
      <c r="G15" s="149"/>
      <c r="H15" s="149"/>
      <c r="I15" s="149"/>
      <c r="J15" s="149"/>
      <c r="K15" s="44"/>
      <c r="L15" s="44"/>
      <c r="M15" s="44"/>
      <c r="N15" s="44"/>
      <c r="O15" s="44"/>
      <c r="P15" s="44"/>
      <c r="Q15" s="44"/>
      <c r="R15" s="44"/>
      <c r="S15" s="44"/>
      <c r="T15" s="207">
        <f t="shared" si="1"/>
        <v>0</v>
      </c>
      <c r="U15" s="42"/>
    </row>
    <row r="16" spans="1:21" s="23" customFormat="1">
      <c r="A16" s="38"/>
      <c r="B16" s="39" t="s">
        <v>222</v>
      </c>
      <c r="C16" s="208"/>
      <c r="D16" s="40" t="s">
        <v>24</v>
      </c>
      <c r="E16" s="149"/>
      <c r="F16" s="149"/>
      <c r="G16" s="149"/>
      <c r="H16" s="149"/>
      <c r="I16" s="149"/>
      <c r="J16" s="149"/>
      <c r="K16" s="44"/>
      <c r="L16" s="44"/>
      <c r="M16" s="44"/>
      <c r="N16" s="44"/>
      <c r="O16" s="44"/>
      <c r="P16" s="44"/>
      <c r="Q16" s="44"/>
      <c r="R16" s="44"/>
      <c r="S16" s="44"/>
      <c r="T16" s="207">
        <f t="shared" si="1"/>
        <v>0</v>
      </c>
      <c r="U16" s="42"/>
    </row>
    <row r="17" spans="1:21" s="23" customFormat="1">
      <c r="A17" s="38"/>
      <c r="B17" s="39" t="s">
        <v>223</v>
      </c>
      <c r="C17" s="208"/>
      <c r="D17" s="40" t="s">
        <v>24</v>
      </c>
      <c r="E17" s="149"/>
      <c r="F17" s="149"/>
      <c r="G17" s="149"/>
      <c r="H17" s="149"/>
      <c r="I17" s="149"/>
      <c r="J17" s="149"/>
      <c r="K17" s="44"/>
      <c r="L17" s="44"/>
      <c r="M17" s="44"/>
      <c r="N17" s="44"/>
      <c r="O17" s="44"/>
      <c r="P17" s="44"/>
      <c r="Q17" s="44"/>
      <c r="R17" s="44"/>
      <c r="S17" s="44"/>
      <c r="T17" s="207">
        <f t="shared" si="1"/>
        <v>0</v>
      </c>
      <c r="U17" s="42"/>
    </row>
    <row r="18" spans="1:21" s="23" customFormat="1">
      <c r="A18" s="45"/>
      <c r="B18" s="46">
        <v>2</v>
      </c>
      <c r="C18" s="46" t="s">
        <v>221</v>
      </c>
      <c r="D18" s="46" t="s">
        <v>24</v>
      </c>
      <c r="E18" s="47">
        <f t="shared" ref="E18:S18" si="2">SUM(E19:E24)</f>
        <v>0</v>
      </c>
      <c r="F18" s="47">
        <f t="shared" si="2"/>
        <v>0</v>
      </c>
      <c r="G18" s="47">
        <f t="shared" si="2"/>
        <v>0</v>
      </c>
      <c r="H18" s="47">
        <f t="shared" si="2"/>
        <v>0</v>
      </c>
      <c r="I18" s="47">
        <f t="shared" si="2"/>
        <v>0</v>
      </c>
      <c r="J18" s="47">
        <f t="shared" si="2"/>
        <v>0</v>
      </c>
      <c r="K18" s="47">
        <f t="shared" si="2"/>
        <v>0</v>
      </c>
      <c r="L18" s="47">
        <f t="shared" si="2"/>
        <v>0</v>
      </c>
      <c r="M18" s="47">
        <f t="shared" si="2"/>
        <v>0</v>
      </c>
      <c r="N18" s="47">
        <f t="shared" si="2"/>
        <v>0</v>
      </c>
      <c r="O18" s="47">
        <f t="shared" si="2"/>
        <v>0</v>
      </c>
      <c r="P18" s="47">
        <f t="shared" si="2"/>
        <v>0</v>
      </c>
      <c r="Q18" s="47">
        <f t="shared" si="2"/>
        <v>0</v>
      </c>
      <c r="R18" s="47">
        <f t="shared" si="2"/>
        <v>0</v>
      </c>
      <c r="S18" s="47">
        <f t="shared" si="2"/>
        <v>0</v>
      </c>
      <c r="T18" s="207">
        <f t="shared" si="1"/>
        <v>0</v>
      </c>
      <c r="U18" s="42"/>
    </row>
    <row r="19" spans="1:21" s="23" customFormat="1">
      <c r="A19" s="38"/>
      <c r="B19" s="39" t="s">
        <v>11</v>
      </c>
      <c r="C19" s="40" t="str">
        <f>'FIN-inv. analīze'!C10</f>
        <v>Darbības izmaksas</v>
      </c>
      <c r="D19" s="40" t="s">
        <v>24</v>
      </c>
      <c r="E19" s="205">
        <f>'FIN-inv. analīze'!E10</f>
        <v>0</v>
      </c>
      <c r="F19" s="205">
        <f>'FIN-inv. analīze'!F10</f>
        <v>0</v>
      </c>
      <c r="G19" s="205">
        <f>'FIN-inv. analīze'!G10</f>
        <v>0</v>
      </c>
      <c r="H19" s="205">
        <f>'FIN-inv. analīze'!H10</f>
        <v>0</v>
      </c>
      <c r="I19" s="205">
        <f>'FIN-inv. analīze'!I10</f>
        <v>0</v>
      </c>
      <c r="J19" s="205">
        <f>'FIN-inv. analīze'!J10</f>
        <v>0</v>
      </c>
      <c r="K19" s="205">
        <f>'FIN-inv. analīze'!K10</f>
        <v>0</v>
      </c>
      <c r="L19" s="205">
        <f>'FIN-inv. analīze'!L10</f>
        <v>0</v>
      </c>
      <c r="M19" s="205">
        <f>'FIN-inv. analīze'!M10</f>
        <v>0</v>
      </c>
      <c r="N19" s="205">
        <f>'FIN-inv. analīze'!N10</f>
        <v>0</v>
      </c>
      <c r="O19" s="205">
        <f>'FIN-inv. analīze'!O10</f>
        <v>0</v>
      </c>
      <c r="P19" s="205">
        <f>'FIN-inv. analīze'!P10</f>
        <v>0</v>
      </c>
      <c r="Q19" s="205">
        <f>'FIN-inv. analīze'!Q10</f>
        <v>0</v>
      </c>
      <c r="R19" s="205">
        <f>'FIN-inv. analīze'!R10</f>
        <v>0</v>
      </c>
      <c r="S19" s="205">
        <f>'FIN-inv. analīze'!S10</f>
        <v>0</v>
      </c>
      <c r="T19" s="207">
        <f t="shared" si="1"/>
        <v>0</v>
      </c>
    </row>
    <row r="20" spans="1:21" s="23" customFormat="1">
      <c r="A20" s="38"/>
      <c r="B20" s="39" t="s">
        <v>12</v>
      </c>
      <c r="C20" s="209" t="s">
        <v>78</v>
      </c>
      <c r="D20" s="210" t="s">
        <v>24</v>
      </c>
      <c r="E20" s="205">
        <f>-KOPĀ!C42</f>
        <v>0</v>
      </c>
      <c r="F20" s="205">
        <f>-KOPĀ!D42</f>
        <v>0</v>
      </c>
      <c r="G20" s="205">
        <f>-KOPĀ!E42</f>
        <v>0</v>
      </c>
      <c r="H20" s="205">
        <f>-KOPĀ!F42</f>
        <v>0</v>
      </c>
      <c r="I20" s="205">
        <f>-KOPĀ!G42</f>
        <v>0</v>
      </c>
      <c r="J20" s="205">
        <f>-KOPĀ!H42</f>
        <v>0</v>
      </c>
      <c r="K20" s="205"/>
      <c r="L20" s="205"/>
      <c r="M20" s="205"/>
      <c r="N20" s="205"/>
      <c r="O20" s="205"/>
      <c r="P20" s="205"/>
      <c r="Q20" s="205"/>
      <c r="R20" s="205"/>
      <c r="S20" s="205"/>
      <c r="T20" s="207">
        <f t="shared" si="1"/>
        <v>0</v>
      </c>
    </row>
    <row r="21" spans="1:21" s="23" customFormat="1">
      <c r="A21" s="38"/>
      <c r="B21" s="39" t="s">
        <v>13</v>
      </c>
      <c r="C21" s="39" t="s">
        <v>170</v>
      </c>
      <c r="D21" s="40" t="s">
        <v>24</v>
      </c>
      <c r="E21" s="149"/>
      <c r="F21" s="149"/>
      <c r="G21" s="149"/>
      <c r="H21" s="149"/>
      <c r="I21" s="149"/>
      <c r="J21" s="149"/>
      <c r="K21" s="149"/>
      <c r="L21" s="149"/>
      <c r="M21" s="149"/>
      <c r="N21" s="149"/>
      <c r="O21" s="149"/>
      <c r="P21" s="149"/>
      <c r="Q21" s="149"/>
      <c r="R21" s="149"/>
      <c r="S21" s="149"/>
      <c r="T21" s="207">
        <f t="shared" si="1"/>
        <v>0</v>
      </c>
    </row>
    <row r="22" spans="1:21" s="23" customFormat="1">
      <c r="A22" s="38"/>
      <c r="B22" s="39" t="s">
        <v>169</v>
      </c>
      <c r="C22" s="39" t="s">
        <v>226</v>
      </c>
      <c r="D22" s="40" t="s">
        <v>24</v>
      </c>
      <c r="E22" s="149"/>
      <c r="F22" s="149"/>
      <c r="G22" s="149"/>
      <c r="H22" s="149"/>
      <c r="I22" s="149"/>
      <c r="J22" s="149"/>
      <c r="K22" s="149"/>
      <c r="L22" s="149"/>
      <c r="M22" s="149"/>
      <c r="N22" s="149"/>
      <c r="O22" s="149"/>
      <c r="P22" s="149"/>
      <c r="Q22" s="149"/>
      <c r="R22" s="149"/>
      <c r="S22" s="149"/>
      <c r="T22" s="207">
        <f t="shared" si="1"/>
        <v>0</v>
      </c>
    </row>
    <row r="23" spans="1:21" s="23" customFormat="1">
      <c r="A23" s="38"/>
      <c r="B23" s="39" t="s">
        <v>225</v>
      </c>
      <c r="C23" s="39" t="s">
        <v>227</v>
      </c>
      <c r="D23" s="40" t="s">
        <v>24</v>
      </c>
      <c r="E23" s="149"/>
      <c r="F23" s="149"/>
      <c r="G23" s="149"/>
      <c r="H23" s="149"/>
      <c r="I23" s="149"/>
      <c r="J23" s="149"/>
      <c r="K23" s="149"/>
      <c r="L23" s="149"/>
      <c r="M23" s="149"/>
      <c r="N23" s="149"/>
      <c r="O23" s="149"/>
      <c r="P23" s="149"/>
      <c r="Q23" s="149"/>
      <c r="R23" s="149"/>
      <c r="S23" s="149"/>
      <c r="T23" s="207">
        <f t="shared" si="1"/>
        <v>0</v>
      </c>
    </row>
    <row r="24" spans="1:21" s="23" customFormat="1">
      <c r="A24" s="38"/>
      <c r="B24" s="39" t="s">
        <v>228</v>
      </c>
      <c r="C24" s="208"/>
      <c r="D24" s="40" t="s">
        <v>24</v>
      </c>
      <c r="E24" s="149"/>
      <c r="F24" s="149"/>
      <c r="G24" s="149"/>
      <c r="H24" s="149"/>
      <c r="I24" s="149"/>
      <c r="J24" s="149"/>
      <c r="K24" s="149"/>
      <c r="L24" s="149"/>
      <c r="M24" s="149"/>
      <c r="N24" s="149"/>
      <c r="O24" s="149"/>
      <c r="P24" s="149"/>
      <c r="Q24" s="149"/>
      <c r="R24" s="149"/>
      <c r="S24" s="149"/>
      <c r="T24" s="207">
        <f t="shared" si="1"/>
        <v>0</v>
      </c>
    </row>
    <row r="25" spans="1:21" s="23" customFormat="1">
      <c r="A25" s="53"/>
      <c r="B25" s="54">
        <v>3</v>
      </c>
      <c r="C25" s="55" t="s">
        <v>156</v>
      </c>
      <c r="D25" s="54" t="s">
        <v>24</v>
      </c>
      <c r="E25" s="56">
        <f>SUM(E7,E18)</f>
        <v>0</v>
      </c>
      <c r="F25" s="56">
        <f t="shared" ref="F25:S25" si="3">SUM(F7,F18)</f>
        <v>0</v>
      </c>
      <c r="G25" s="56">
        <f t="shared" si="3"/>
        <v>0</v>
      </c>
      <c r="H25" s="56">
        <f t="shared" si="3"/>
        <v>0</v>
      </c>
      <c r="I25" s="56">
        <f t="shared" si="3"/>
        <v>0</v>
      </c>
      <c r="J25" s="56">
        <f t="shared" si="3"/>
        <v>0</v>
      </c>
      <c r="K25" s="56">
        <f t="shared" si="3"/>
        <v>0</v>
      </c>
      <c r="L25" s="56">
        <f t="shared" si="3"/>
        <v>0</v>
      </c>
      <c r="M25" s="56">
        <f t="shared" si="3"/>
        <v>0</v>
      </c>
      <c r="N25" s="56">
        <f t="shared" si="3"/>
        <v>0</v>
      </c>
      <c r="O25" s="56">
        <f t="shared" si="3"/>
        <v>0</v>
      </c>
      <c r="P25" s="56">
        <f t="shared" si="3"/>
        <v>0</v>
      </c>
      <c r="Q25" s="56">
        <f t="shared" si="3"/>
        <v>0</v>
      </c>
      <c r="R25" s="56">
        <f t="shared" si="3"/>
        <v>0</v>
      </c>
      <c r="S25" s="56">
        <f t="shared" si="3"/>
        <v>0</v>
      </c>
      <c r="T25" s="207">
        <f>SUM(E25:S25)</f>
        <v>0</v>
      </c>
    </row>
    <row r="26" spans="1:21" s="23" customFormat="1">
      <c r="A26" s="53"/>
      <c r="B26" s="54">
        <v>4</v>
      </c>
      <c r="C26" s="55" t="s">
        <v>229</v>
      </c>
      <c r="D26" s="54" t="s">
        <v>24</v>
      </c>
      <c r="E26" s="56">
        <f>E25</f>
        <v>0</v>
      </c>
      <c r="F26" s="56">
        <f>E26+F25</f>
        <v>0</v>
      </c>
      <c r="G26" s="56">
        <f t="shared" ref="G26:R26" si="4">F26+G25</f>
        <v>0</v>
      </c>
      <c r="H26" s="56">
        <f t="shared" si="4"/>
        <v>0</v>
      </c>
      <c r="I26" s="56">
        <f t="shared" si="4"/>
        <v>0</v>
      </c>
      <c r="J26" s="56">
        <f t="shared" si="4"/>
        <v>0</v>
      </c>
      <c r="K26" s="56">
        <f t="shared" si="4"/>
        <v>0</v>
      </c>
      <c r="L26" s="56">
        <f t="shared" si="4"/>
        <v>0</v>
      </c>
      <c r="M26" s="56">
        <f t="shared" si="4"/>
        <v>0</v>
      </c>
      <c r="N26" s="56">
        <f t="shared" si="4"/>
        <v>0</v>
      </c>
      <c r="O26" s="56">
        <f t="shared" si="4"/>
        <v>0</v>
      </c>
      <c r="P26" s="56">
        <f t="shared" si="4"/>
        <v>0</v>
      </c>
      <c r="Q26" s="56">
        <f t="shared" si="4"/>
        <v>0</v>
      </c>
      <c r="R26" s="56">
        <f t="shared" si="4"/>
        <v>0</v>
      </c>
      <c r="S26" s="56">
        <f>R26+S25</f>
        <v>0</v>
      </c>
      <c r="T26" s="207"/>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tabColor rgb="FF92D050"/>
    <pageSetUpPr fitToPage="1"/>
  </sheetPr>
  <dimension ref="A1:V32"/>
  <sheetViews>
    <sheetView showGridLines="0" topLeftCell="A3" zoomScale="85" zoomScaleNormal="85" workbookViewId="0">
      <selection activeCell="J38" sqref="J38"/>
    </sheetView>
  </sheetViews>
  <sheetFormatPr defaultColWidth="10" defaultRowHeight="12.75"/>
  <cols>
    <col min="1" max="1" width="2.5703125" style="23" customWidth="1"/>
    <col min="2" max="2" width="5.140625" style="23" customWidth="1"/>
    <col min="3" max="3" width="48.85546875" style="23" customWidth="1"/>
    <col min="4" max="4" width="14.5703125" style="23" customWidth="1"/>
    <col min="5" max="5" width="6" style="52" customWidth="1"/>
    <col min="6" max="19" width="13.42578125" style="23" customWidth="1"/>
    <col min="20" max="20" width="9.28515625" style="23" customWidth="1"/>
    <col min="21" max="21" width="12.28515625" style="23" customWidth="1"/>
    <col min="22" max="22" width="9.42578125" style="23" customWidth="1"/>
    <col min="23" max="16384" width="10" style="23"/>
  </cols>
  <sheetData>
    <row r="1" spans="1:22" hidden="1">
      <c r="A1" s="19"/>
      <c r="B1" s="20"/>
      <c r="C1" s="20"/>
      <c r="D1" s="20"/>
      <c r="E1" s="21"/>
      <c r="F1" s="20"/>
      <c r="G1" s="20"/>
      <c r="H1" s="20"/>
      <c r="I1" s="20"/>
      <c r="J1" s="20"/>
      <c r="K1" s="20"/>
      <c r="L1" s="20"/>
      <c r="M1" s="20"/>
      <c r="N1" s="20"/>
      <c r="O1" s="20"/>
      <c r="P1" s="20"/>
      <c r="Q1" s="20"/>
      <c r="R1" s="20"/>
      <c r="S1" s="20"/>
      <c r="T1" s="20"/>
      <c r="U1" s="22"/>
    </row>
    <row r="2" spans="1:22" hidden="1">
      <c r="A2" s="24"/>
      <c r="B2" s="25"/>
      <c r="C2" s="26"/>
      <c r="D2" s="26"/>
      <c r="E2" s="27"/>
      <c r="F2" s="26"/>
      <c r="G2" s="26"/>
      <c r="H2" s="26"/>
      <c r="I2" s="26"/>
      <c r="J2" s="26"/>
      <c r="K2" s="26"/>
      <c r="L2" s="26"/>
      <c r="M2" s="26"/>
      <c r="N2" s="26"/>
      <c r="O2" s="26"/>
      <c r="P2" s="26"/>
      <c r="Q2" s="26"/>
      <c r="R2" s="26"/>
      <c r="S2" s="26"/>
      <c r="T2" s="26"/>
      <c r="U2" s="28"/>
    </row>
    <row r="3" spans="1:22" ht="28.5">
      <c r="A3" s="247"/>
      <c r="B3" s="248"/>
      <c r="C3" s="249"/>
      <c r="D3" s="249"/>
      <c r="E3" s="250" t="s">
        <v>64</v>
      </c>
      <c r="F3" s="251">
        <f>'obj1'!C27</f>
        <v>2020</v>
      </c>
      <c r="G3" s="251">
        <f>'obj1'!D27</f>
        <v>2021</v>
      </c>
      <c r="H3" s="251">
        <f>'obj1'!E27</f>
        <v>2022</v>
      </c>
      <c r="I3" s="251">
        <f>'obj1'!F27</f>
        <v>2023</v>
      </c>
      <c r="J3" s="251">
        <f>'obj1'!G27</f>
        <v>2024</v>
      </c>
      <c r="K3" s="251">
        <f>'obj1'!H27</f>
        <v>2025</v>
      </c>
      <c r="L3" s="251">
        <f>'obj1'!I27</f>
        <v>2026</v>
      </c>
      <c r="M3" s="251">
        <f>'obj1'!J27</f>
        <v>2027</v>
      </c>
      <c r="N3" s="251">
        <f>'obj1'!K27</f>
        <v>2028</v>
      </c>
      <c r="O3" s="251">
        <f>'obj1'!L27</f>
        <v>2029</v>
      </c>
      <c r="P3" s="251">
        <f>'obj1'!M27</f>
        <v>2030</v>
      </c>
      <c r="Q3" s="251">
        <f>'obj1'!N27</f>
        <v>2031</v>
      </c>
      <c r="R3" s="251">
        <f>'obj1'!O27</f>
        <v>2032</v>
      </c>
      <c r="S3" s="251">
        <f>'obj1'!P27</f>
        <v>2033</v>
      </c>
      <c r="T3" s="251">
        <f>'obj1'!Q27</f>
        <v>2034</v>
      </c>
      <c r="U3" s="252" t="s">
        <v>65</v>
      </c>
    </row>
    <row r="4" spans="1:22">
      <c r="A4" s="29"/>
      <c r="B4" s="29"/>
      <c r="C4" s="29"/>
      <c r="D4" s="29"/>
      <c r="E4" s="30"/>
      <c r="F4" s="31"/>
      <c r="G4" s="31"/>
      <c r="H4" s="31"/>
      <c r="I4" s="31"/>
      <c r="J4" s="31"/>
      <c r="K4" s="31"/>
      <c r="L4" s="31"/>
      <c r="M4" s="31"/>
      <c r="N4" s="31"/>
      <c r="O4" s="31"/>
      <c r="P4" s="31"/>
      <c r="Q4" s="31"/>
      <c r="R4" s="31"/>
      <c r="S4" s="31"/>
      <c r="T4" s="31"/>
      <c r="U4" s="31"/>
    </row>
    <row r="5" spans="1:22">
      <c r="A5" s="242"/>
      <c r="B5" s="243" t="s">
        <v>153</v>
      </c>
      <c r="C5" s="243"/>
      <c r="D5" s="243"/>
      <c r="E5" s="244"/>
      <c r="F5" s="245"/>
      <c r="G5" s="245"/>
      <c r="H5" s="245"/>
      <c r="I5" s="245"/>
      <c r="J5" s="245"/>
      <c r="K5" s="245"/>
      <c r="L5" s="245"/>
      <c r="M5" s="245"/>
      <c r="N5" s="245"/>
      <c r="O5" s="245"/>
      <c r="P5" s="245"/>
      <c r="Q5" s="245"/>
      <c r="R5" s="245"/>
      <c r="S5" s="245"/>
      <c r="T5" s="245"/>
      <c r="U5" s="246"/>
    </row>
    <row r="6" spans="1:22">
      <c r="A6" s="29"/>
      <c r="B6" s="29"/>
      <c r="C6" s="29"/>
      <c r="D6" s="145" t="s">
        <v>165</v>
      </c>
      <c r="E6" s="30"/>
      <c r="F6" s="31"/>
      <c r="G6" s="31"/>
      <c r="H6" s="31"/>
      <c r="I6" s="31"/>
      <c r="J6" s="31"/>
      <c r="K6" s="31"/>
      <c r="L6" s="31"/>
      <c r="M6" s="31"/>
      <c r="N6" s="31"/>
      <c r="O6" s="31"/>
      <c r="P6" s="31"/>
      <c r="Q6" s="31"/>
      <c r="R6" s="31"/>
      <c r="S6" s="31"/>
      <c r="T6" s="31"/>
      <c r="U6" s="31"/>
    </row>
    <row r="7" spans="1:22" ht="13.5" thickBot="1">
      <c r="A7" s="32"/>
      <c r="B7" s="33">
        <v>1</v>
      </c>
      <c r="C7" s="33" t="s">
        <v>171</v>
      </c>
      <c r="D7" s="33"/>
      <c r="E7" s="33" t="s">
        <v>24</v>
      </c>
      <c r="F7" s="35">
        <f>-SUM(F8:F11)</f>
        <v>0</v>
      </c>
      <c r="G7" s="35">
        <f t="shared" ref="G7:T7" si="0">-SUM(G8:G11)</f>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 t="shared" si="0"/>
        <v>0</v>
      </c>
      <c r="S7" s="35">
        <f t="shared" si="0"/>
        <v>0</v>
      </c>
      <c r="T7" s="35">
        <f t="shared" si="0"/>
        <v>0</v>
      </c>
      <c r="U7" s="36">
        <f t="shared" ref="U7:U17" si="1">SUM(F7:T7)</f>
        <v>0</v>
      </c>
      <c r="V7" s="37"/>
    </row>
    <row r="8" spans="1:22" ht="13.5" thickBot="1">
      <c r="A8" s="38"/>
      <c r="B8" s="39" t="s">
        <v>67</v>
      </c>
      <c r="C8" s="40" t="str">
        <f>KOPĀ!B32</f>
        <v>Attiecināmais valsts budžeta finansējums</v>
      </c>
      <c r="D8" s="146">
        <v>0</v>
      </c>
      <c r="E8" s="40" t="s">
        <v>24</v>
      </c>
      <c r="F8" s="48">
        <f>'FIN-kapit. analīze'!E8*(1+'Jutiguma-FIN-kapit. analīze'!$D$8)</f>
        <v>0</v>
      </c>
      <c r="G8" s="48">
        <f>'FIN-kapit. analīze'!F8*(1+'Jutiguma-FIN-kapit. analīze'!$D$8)</f>
        <v>0</v>
      </c>
      <c r="H8" s="48">
        <f>'FIN-kapit. analīze'!G8*(1+'Jutiguma-FIN-kapit. analīze'!$D$8)</f>
        <v>0</v>
      </c>
      <c r="I8" s="48">
        <f>'FIN-kapit. analīze'!H8*(1+'Jutiguma-FIN-kapit. analīze'!$D$8)</f>
        <v>0</v>
      </c>
      <c r="J8" s="48">
        <f>'FIN-kapit. analīze'!I8*(1+'Jutiguma-FIN-kapit. analīze'!$D$8)</f>
        <v>0</v>
      </c>
      <c r="K8" s="48">
        <f>'FIN-kapit. analīze'!J8*(1+'Jutiguma-FIN-kapit. analīze'!$D$8)</f>
        <v>0</v>
      </c>
      <c r="L8" s="48">
        <f>'FIN-kapit. analīze'!K8*(1+'Jutiguma-FIN-kapit. analīze'!$D$8)</f>
        <v>0</v>
      </c>
      <c r="M8" s="48">
        <f>'FIN-kapit. analīze'!L8*(1+'Jutiguma-FIN-kapit. analīze'!$D$8)</f>
        <v>0</v>
      </c>
      <c r="N8" s="48">
        <f>'FIN-kapit. analīze'!M8*(1+'Jutiguma-FIN-kapit. analīze'!$D$8)</f>
        <v>0</v>
      </c>
      <c r="O8" s="48">
        <f>'FIN-kapit. analīze'!N8*(1+'Jutiguma-FIN-kapit. analīze'!$D$8)</f>
        <v>0</v>
      </c>
      <c r="P8" s="48">
        <f>'FIN-kapit. analīze'!O8*(1+'Jutiguma-FIN-kapit. analīze'!$D$8)</f>
        <v>0</v>
      </c>
      <c r="Q8" s="48">
        <f>'FIN-kapit. analīze'!P8*(1+'Jutiguma-FIN-kapit. analīze'!$D$8)</f>
        <v>0</v>
      </c>
      <c r="R8" s="48">
        <f>'FIN-kapit. analīze'!Q8*(1+'Jutiguma-FIN-kapit. analīze'!$D$8)</f>
        <v>0</v>
      </c>
      <c r="S8" s="48">
        <f>'FIN-kapit. analīze'!R8*(1+'Jutiguma-FIN-kapit. analīze'!$D$8)</f>
        <v>0</v>
      </c>
      <c r="T8" s="48">
        <f>'FIN-kapit. analīze'!S8*(1+'Jutiguma-FIN-kapit. analīze'!$D$8)</f>
        <v>0</v>
      </c>
      <c r="U8" s="36">
        <f t="shared" si="1"/>
        <v>0</v>
      </c>
    </row>
    <row r="9" spans="1:22" ht="13.5" thickBot="1">
      <c r="A9" s="38"/>
      <c r="B9" s="39" t="s">
        <v>68</v>
      </c>
      <c r="C9" s="40" t="str">
        <f>KOPĀ!B33</f>
        <v>Valsts budžeta dotācijas pašvaldībām</v>
      </c>
      <c r="D9" s="146">
        <v>0</v>
      </c>
      <c r="E9" s="40" t="s">
        <v>24</v>
      </c>
      <c r="F9" s="48">
        <f>'FIN-kapit. analīze'!E9*(1+'Jutiguma-FIN-kapit. analīze'!$D$9)</f>
        <v>0</v>
      </c>
      <c r="G9" s="48">
        <f>'FIN-kapit. analīze'!F9*(1+'Jutiguma-FIN-kapit. analīze'!$D$9)</f>
        <v>0</v>
      </c>
      <c r="H9" s="48">
        <f>'FIN-kapit. analīze'!G9*(1+'Jutiguma-FIN-kapit. analīze'!$D$9)</f>
        <v>0</v>
      </c>
      <c r="I9" s="48">
        <f>'FIN-kapit. analīze'!H9*(1+'Jutiguma-FIN-kapit. analīze'!$D$9)</f>
        <v>0</v>
      </c>
      <c r="J9" s="48">
        <f>'FIN-kapit. analīze'!I9*(1+'Jutiguma-FIN-kapit. analīze'!$D$9)</f>
        <v>0</v>
      </c>
      <c r="K9" s="48">
        <f>'FIN-kapit. analīze'!J9*(1+'Jutiguma-FIN-kapit. analīze'!$D$9)</f>
        <v>0</v>
      </c>
      <c r="L9" s="48">
        <f>'FIN-kapit. analīze'!K9*(1+'Jutiguma-FIN-kapit. analīze'!$D$9)</f>
        <v>0</v>
      </c>
      <c r="M9" s="48">
        <f>'FIN-kapit. analīze'!L9*(1+'Jutiguma-FIN-kapit. analīze'!$D$9)</f>
        <v>0</v>
      </c>
      <c r="N9" s="48">
        <f>'FIN-kapit. analīze'!M9*(1+'Jutiguma-FIN-kapit. analīze'!$D$9)</f>
        <v>0</v>
      </c>
      <c r="O9" s="48">
        <f>'FIN-kapit. analīze'!N9*(1+'Jutiguma-FIN-kapit. analīze'!$D$9)</f>
        <v>0</v>
      </c>
      <c r="P9" s="48">
        <f>'FIN-kapit. analīze'!O9*(1+'Jutiguma-FIN-kapit. analīze'!$D$9)</f>
        <v>0</v>
      </c>
      <c r="Q9" s="48">
        <f>'FIN-kapit. analīze'!P9*(1+'Jutiguma-FIN-kapit. analīze'!$D$9)</f>
        <v>0</v>
      </c>
      <c r="R9" s="48">
        <f>'FIN-kapit. analīze'!Q9*(1+'Jutiguma-FIN-kapit. analīze'!$D$9)</f>
        <v>0</v>
      </c>
      <c r="S9" s="48">
        <f>'FIN-kapit. analīze'!R9*(1+'Jutiguma-FIN-kapit. analīze'!$D$9)</f>
        <v>0</v>
      </c>
      <c r="T9" s="48">
        <f>'FIN-kapit. analīze'!S9*(1+'Jutiguma-FIN-kapit. analīze'!$D$9)</f>
        <v>0</v>
      </c>
      <c r="U9" s="36">
        <f t="shared" si="1"/>
        <v>0</v>
      </c>
    </row>
    <row r="10" spans="1:22" ht="13.5" thickBot="1">
      <c r="A10" s="38"/>
      <c r="B10" s="39" t="s">
        <v>69</v>
      </c>
      <c r="C10" s="40" t="str">
        <f>KOPĀ!B34</f>
        <v>Pašvaldības finansējums</v>
      </c>
      <c r="D10" s="146">
        <v>0</v>
      </c>
      <c r="E10" s="40" t="s">
        <v>24</v>
      </c>
      <c r="F10" s="48">
        <f>'FIN-kapit. analīze'!E10*(1+'Jutiguma-FIN-kapit. analīze'!$D$10)</f>
        <v>0</v>
      </c>
      <c r="G10" s="48">
        <f>'FIN-kapit. analīze'!F10*(1+'Jutiguma-FIN-kapit. analīze'!$D$10)</f>
        <v>0</v>
      </c>
      <c r="H10" s="48">
        <f>'FIN-kapit. analīze'!G10*(1+'Jutiguma-FIN-kapit. analīze'!$D$10)</f>
        <v>0</v>
      </c>
      <c r="I10" s="48">
        <f>'FIN-kapit. analīze'!H10*(1+'Jutiguma-FIN-kapit. analīze'!$D$10)</f>
        <v>0</v>
      </c>
      <c r="J10" s="48">
        <f>'FIN-kapit. analīze'!I10*(1+'Jutiguma-FIN-kapit. analīze'!$D$10)</f>
        <v>0</v>
      </c>
      <c r="K10" s="48">
        <f>'FIN-kapit. analīze'!J10*(1+'Jutiguma-FIN-kapit. analīze'!$D$10)</f>
        <v>0</v>
      </c>
      <c r="L10" s="48">
        <f>'FIN-kapit. analīze'!K10*(1+'Jutiguma-FIN-kapit. analīze'!$D$10)</f>
        <v>0</v>
      </c>
      <c r="M10" s="48">
        <f>'FIN-kapit. analīze'!L10*(1+'Jutiguma-FIN-kapit. analīze'!$D$10)</f>
        <v>0</v>
      </c>
      <c r="N10" s="48">
        <f>'FIN-kapit. analīze'!M10*(1+'Jutiguma-FIN-kapit. analīze'!$D$10)</f>
        <v>0</v>
      </c>
      <c r="O10" s="48">
        <f>'FIN-kapit. analīze'!N10*(1+'Jutiguma-FIN-kapit. analīze'!$D$10)</f>
        <v>0</v>
      </c>
      <c r="P10" s="48">
        <f>'FIN-kapit. analīze'!O10*(1+'Jutiguma-FIN-kapit. analīze'!$D$10)</f>
        <v>0</v>
      </c>
      <c r="Q10" s="48">
        <f>'FIN-kapit. analīze'!P10*(1+'Jutiguma-FIN-kapit. analīze'!$D$10)</f>
        <v>0</v>
      </c>
      <c r="R10" s="48">
        <f>'FIN-kapit. analīze'!Q10*(1+'Jutiguma-FIN-kapit. analīze'!$D$10)</f>
        <v>0</v>
      </c>
      <c r="S10" s="48">
        <f>'FIN-kapit. analīze'!R10*(1+'Jutiguma-FIN-kapit. analīze'!$D$10)</f>
        <v>0</v>
      </c>
      <c r="T10" s="48">
        <f>'FIN-kapit. analīze'!S10*(1+'Jutiguma-FIN-kapit. analīze'!$D$10)</f>
        <v>0</v>
      </c>
      <c r="U10" s="36">
        <f t="shared" si="1"/>
        <v>0</v>
      </c>
    </row>
    <row r="11" spans="1:22" ht="13.5" thickBot="1">
      <c r="A11" s="38"/>
      <c r="B11" s="39" t="s">
        <v>70</v>
      </c>
      <c r="C11" s="40" t="str">
        <f>KOPĀ!B35</f>
        <v>Cits publiskais finansējums</v>
      </c>
      <c r="D11" s="146">
        <v>0</v>
      </c>
      <c r="E11" s="40" t="s">
        <v>24</v>
      </c>
      <c r="F11" s="48">
        <f>'FIN-kapit. analīze'!E11*(1+'Jutiguma-FIN-kapit. analīze'!$D$11)</f>
        <v>0</v>
      </c>
      <c r="G11" s="48">
        <f>'FIN-kapit. analīze'!F11*(1+'Jutiguma-FIN-kapit. analīze'!$D$11)</f>
        <v>0</v>
      </c>
      <c r="H11" s="48">
        <f>'FIN-kapit. analīze'!G11*(1+'Jutiguma-FIN-kapit. analīze'!$D$11)</f>
        <v>0</v>
      </c>
      <c r="I11" s="48">
        <f>'FIN-kapit. analīze'!H11*(1+'Jutiguma-FIN-kapit. analīze'!$D$11)</f>
        <v>0</v>
      </c>
      <c r="J11" s="48">
        <f>'FIN-kapit. analīze'!I11*(1+'Jutiguma-FIN-kapit. analīze'!$D$11)</f>
        <v>0</v>
      </c>
      <c r="K11" s="48">
        <f>'FIN-kapit. analīze'!J11*(1+'Jutiguma-FIN-kapit. analīze'!$D$11)</f>
        <v>0</v>
      </c>
      <c r="L11" s="48">
        <f>'FIN-kapit. analīze'!K11*(1+'Jutiguma-FIN-kapit. analīze'!$D$11)</f>
        <v>0</v>
      </c>
      <c r="M11" s="48">
        <f>'FIN-kapit. analīze'!L11*(1+'Jutiguma-FIN-kapit. analīze'!$D$11)</f>
        <v>0</v>
      </c>
      <c r="N11" s="48">
        <f>'FIN-kapit. analīze'!M11*(1+'Jutiguma-FIN-kapit. analīze'!$D$11)</f>
        <v>0</v>
      </c>
      <c r="O11" s="48">
        <f>'FIN-kapit. analīze'!N11*(1+'Jutiguma-FIN-kapit. analīze'!$D$11)</f>
        <v>0</v>
      </c>
      <c r="P11" s="48">
        <f>'FIN-kapit. analīze'!O11*(1+'Jutiguma-FIN-kapit. analīze'!$D$11)</f>
        <v>0</v>
      </c>
      <c r="Q11" s="48">
        <f>'FIN-kapit. analīze'!P11*(1+'Jutiguma-FIN-kapit. analīze'!$D$11)</f>
        <v>0</v>
      </c>
      <c r="R11" s="48">
        <f>'FIN-kapit. analīze'!Q11*(1+'Jutiguma-FIN-kapit. analīze'!$D$11)</f>
        <v>0</v>
      </c>
      <c r="S11" s="48">
        <f>'FIN-kapit. analīze'!R11*(1+'Jutiguma-FIN-kapit. analīze'!$D$11)</f>
        <v>0</v>
      </c>
      <c r="T11" s="48">
        <f>'FIN-kapit. analīze'!S11*(1+'Jutiguma-FIN-kapit. analīze'!$D$11)</f>
        <v>0</v>
      </c>
      <c r="U11" s="36">
        <f t="shared" si="1"/>
        <v>0</v>
      </c>
    </row>
    <row r="12" spans="1:22" ht="13.5" thickBot="1">
      <c r="A12" s="45"/>
      <c r="B12" s="46">
        <v>2</v>
      </c>
      <c r="C12" s="46" t="s">
        <v>157</v>
      </c>
      <c r="D12" s="46"/>
      <c r="E12" s="46" t="s">
        <v>24</v>
      </c>
      <c r="F12" s="47">
        <f>SUM(F13:F15)</f>
        <v>0</v>
      </c>
      <c r="G12" s="47">
        <f t="shared" ref="G12:S12" si="2">SUM(G13:G15)</f>
        <v>0</v>
      </c>
      <c r="H12" s="47">
        <f t="shared" si="2"/>
        <v>0</v>
      </c>
      <c r="I12" s="47">
        <f t="shared" si="2"/>
        <v>0</v>
      </c>
      <c r="J12" s="47">
        <f t="shared" si="2"/>
        <v>0</v>
      </c>
      <c r="K12" s="47">
        <f t="shared" si="2"/>
        <v>0</v>
      </c>
      <c r="L12" s="47">
        <f t="shared" si="2"/>
        <v>0</v>
      </c>
      <c r="M12" s="47">
        <f t="shared" si="2"/>
        <v>0</v>
      </c>
      <c r="N12" s="47">
        <f t="shared" si="2"/>
        <v>0</v>
      </c>
      <c r="O12" s="47">
        <f t="shared" si="2"/>
        <v>0</v>
      </c>
      <c r="P12" s="47">
        <f t="shared" si="2"/>
        <v>0</v>
      </c>
      <c r="Q12" s="47">
        <f t="shared" si="2"/>
        <v>0</v>
      </c>
      <c r="R12" s="47">
        <f t="shared" si="2"/>
        <v>0</v>
      </c>
      <c r="S12" s="47">
        <f t="shared" si="2"/>
        <v>0</v>
      </c>
      <c r="T12" s="47">
        <f>SUM(T13:T15)</f>
        <v>0</v>
      </c>
      <c r="U12" s="36">
        <f t="shared" si="1"/>
        <v>0</v>
      </c>
      <c r="V12" s="42"/>
    </row>
    <row r="13" spans="1:22" ht="13.5" thickBot="1">
      <c r="A13" s="38"/>
      <c r="B13" s="39" t="s">
        <v>11</v>
      </c>
      <c r="C13" s="40" t="s">
        <v>95</v>
      </c>
      <c r="D13" s="146">
        <v>0</v>
      </c>
      <c r="E13" s="40" t="s">
        <v>24</v>
      </c>
      <c r="F13" s="48">
        <f>'FIN-kapit. analīze'!E13*(1+'Jutiguma-FIN-kapit. analīze'!$D$13)</f>
        <v>0</v>
      </c>
      <c r="G13" s="48">
        <f>'FIN-kapit. analīze'!F13*(1+'Jutiguma-FIN-kapit. analīze'!$D$13)</f>
        <v>0</v>
      </c>
      <c r="H13" s="48">
        <f>'FIN-kapit. analīze'!G13*(1+'Jutiguma-FIN-kapit. analīze'!$D$13)</f>
        <v>0</v>
      </c>
      <c r="I13" s="48">
        <f>'FIN-kapit. analīze'!H13*(1+'Jutiguma-FIN-kapit. analīze'!$D$13)</f>
        <v>0</v>
      </c>
      <c r="J13" s="48">
        <f>'FIN-kapit. analīze'!I13*(1+'Jutiguma-FIN-kapit. analīze'!$D$13)</f>
        <v>0</v>
      </c>
      <c r="K13" s="48">
        <f>'FIN-kapit. analīze'!J13*(1+'Jutiguma-FIN-kapit. analīze'!$D$13)</f>
        <v>0</v>
      </c>
      <c r="L13" s="48">
        <f>'FIN-kapit. analīze'!K13*(1+'Jutiguma-FIN-kapit. analīze'!$D$13)</f>
        <v>0</v>
      </c>
      <c r="M13" s="48">
        <f>'FIN-kapit. analīze'!L13*(1+'Jutiguma-FIN-kapit. analīze'!$D$13)</f>
        <v>0</v>
      </c>
      <c r="N13" s="48">
        <f>'FIN-kapit. analīze'!M13*(1+'Jutiguma-FIN-kapit. analīze'!$D$13)</f>
        <v>0</v>
      </c>
      <c r="O13" s="48">
        <f>'FIN-kapit. analīze'!N13*(1+'Jutiguma-FIN-kapit. analīze'!$D$13)</f>
        <v>0</v>
      </c>
      <c r="P13" s="48">
        <f>'FIN-kapit. analīze'!O13*(1+'Jutiguma-FIN-kapit. analīze'!$D$13)</f>
        <v>0</v>
      </c>
      <c r="Q13" s="48">
        <f>'FIN-kapit. analīze'!P13*(1+'Jutiguma-FIN-kapit. analīze'!$D$13)</f>
        <v>0</v>
      </c>
      <c r="R13" s="48">
        <f>'FIN-kapit. analīze'!Q13*(1+'Jutiguma-FIN-kapit. analīze'!$D$13)</f>
        <v>0</v>
      </c>
      <c r="S13" s="48">
        <f>'FIN-kapit. analīze'!R13*(1+'Jutiguma-FIN-kapit. analīze'!$D$13)</f>
        <v>0</v>
      </c>
      <c r="T13" s="48">
        <f>'FIN-kapit. analīze'!S13*(1+'Jutiguma-FIN-kapit. analīze'!$D$13)</f>
        <v>0</v>
      </c>
      <c r="U13" s="36">
        <f t="shared" si="1"/>
        <v>0</v>
      </c>
    </row>
    <row r="14" spans="1:22" ht="13.5" thickBot="1">
      <c r="A14" s="38"/>
      <c r="B14" s="39" t="s">
        <v>12</v>
      </c>
      <c r="C14" s="40" t="s">
        <v>77</v>
      </c>
      <c r="D14" s="146">
        <v>0</v>
      </c>
      <c r="E14" s="40" t="s">
        <v>24</v>
      </c>
      <c r="F14" s="48">
        <f>'FIN-kapit. analīze'!E14*(1+'Jutiguma-FIN-kapit. analīze'!$D$14)</f>
        <v>0</v>
      </c>
      <c r="G14" s="48">
        <f>'FIN-kapit. analīze'!F14*(1+'Jutiguma-FIN-kapit. analīze'!$D$14)</f>
        <v>0</v>
      </c>
      <c r="H14" s="48">
        <f>'FIN-kapit. analīze'!G14*(1+'Jutiguma-FIN-kapit. analīze'!$D$14)</f>
        <v>0</v>
      </c>
      <c r="I14" s="48">
        <f>'FIN-kapit. analīze'!H14*(1+'Jutiguma-FIN-kapit. analīze'!$D$14)</f>
        <v>0</v>
      </c>
      <c r="J14" s="48">
        <f>'FIN-kapit. analīze'!I14*(1+'Jutiguma-FIN-kapit. analīze'!$D$14)</f>
        <v>0</v>
      </c>
      <c r="K14" s="48">
        <f>'FIN-kapit. analīze'!J14*(1+'Jutiguma-FIN-kapit. analīze'!$D$14)</f>
        <v>0</v>
      </c>
      <c r="L14" s="48">
        <f>'FIN-kapit. analīze'!K14*(1+'Jutiguma-FIN-kapit. analīze'!$D$14)</f>
        <v>0</v>
      </c>
      <c r="M14" s="48">
        <f>'FIN-kapit. analīze'!L14*(1+'Jutiguma-FIN-kapit. analīze'!$D$14)</f>
        <v>0</v>
      </c>
      <c r="N14" s="48">
        <f>'FIN-kapit. analīze'!M14*(1+'Jutiguma-FIN-kapit. analīze'!$D$14)</f>
        <v>0</v>
      </c>
      <c r="O14" s="48">
        <f>'FIN-kapit. analīze'!N14*(1+'Jutiguma-FIN-kapit. analīze'!$D$14)</f>
        <v>0</v>
      </c>
      <c r="P14" s="48">
        <f>'FIN-kapit. analīze'!O14*(1+'Jutiguma-FIN-kapit. analīze'!$D$14)</f>
        <v>0</v>
      </c>
      <c r="Q14" s="48">
        <f>'FIN-kapit. analīze'!P14*(1+'Jutiguma-FIN-kapit. analīze'!$D$14)</f>
        <v>0</v>
      </c>
      <c r="R14" s="48">
        <f>'FIN-kapit. analīze'!Q14*(1+'Jutiguma-FIN-kapit. analīze'!$D$14)</f>
        <v>0</v>
      </c>
      <c r="S14" s="48">
        <f>'FIN-kapit. analīze'!R14*(1+'Jutiguma-FIN-kapit. analīze'!$D$14)</f>
        <v>0</v>
      </c>
      <c r="T14" s="48">
        <f>'FIN-kapit. analīze'!S14*(1+'Jutiguma-FIN-kapit. analīze'!$D$14)</f>
        <v>0</v>
      </c>
      <c r="U14" s="36">
        <f t="shared" si="1"/>
        <v>0</v>
      </c>
    </row>
    <row r="15" spans="1:22" ht="13.5" thickBot="1">
      <c r="A15" s="38"/>
      <c r="B15" s="39" t="s">
        <v>13</v>
      </c>
      <c r="C15" s="40" t="s">
        <v>96</v>
      </c>
      <c r="D15" s="146">
        <v>0</v>
      </c>
      <c r="E15" s="40" t="s">
        <v>24</v>
      </c>
      <c r="F15" s="48">
        <f>'FIN-kapit. analīze'!E15*(1+'Jutiguma-FIN-kapit. analīze'!$D$15)</f>
        <v>0</v>
      </c>
      <c r="G15" s="48">
        <f>'FIN-kapit. analīze'!F15*(1+'Jutiguma-FIN-kapit. analīze'!$D$15)</f>
        <v>0</v>
      </c>
      <c r="H15" s="48">
        <f>'FIN-kapit. analīze'!G15*(1+'Jutiguma-FIN-kapit. analīze'!$D$15)</f>
        <v>0</v>
      </c>
      <c r="I15" s="48">
        <f>'FIN-kapit. analīze'!H15*(1+'Jutiguma-FIN-kapit. analīze'!$D$15)</f>
        <v>0</v>
      </c>
      <c r="J15" s="48">
        <f>'FIN-kapit. analīze'!I15*(1+'Jutiguma-FIN-kapit. analīze'!$D$15)</f>
        <v>0</v>
      </c>
      <c r="K15" s="48">
        <f>'FIN-kapit. analīze'!J15*(1+'Jutiguma-FIN-kapit. analīze'!$D$15)</f>
        <v>0</v>
      </c>
      <c r="L15" s="48">
        <f>'FIN-kapit. analīze'!K15*(1+'Jutiguma-FIN-kapit. analīze'!$D$15)</f>
        <v>0</v>
      </c>
      <c r="M15" s="48">
        <f>'FIN-kapit. analīze'!L15*(1+'Jutiguma-FIN-kapit. analīze'!$D$15)</f>
        <v>0</v>
      </c>
      <c r="N15" s="48">
        <f>'FIN-kapit. analīze'!M15*(1+'Jutiguma-FIN-kapit. analīze'!$D$15)</f>
        <v>0</v>
      </c>
      <c r="O15" s="48">
        <f>'FIN-kapit. analīze'!N15*(1+'Jutiguma-FIN-kapit. analīze'!$D$15)</f>
        <v>0</v>
      </c>
      <c r="P15" s="48">
        <f>'FIN-kapit. analīze'!O15*(1+'Jutiguma-FIN-kapit. analīze'!$D$15)</f>
        <v>0</v>
      </c>
      <c r="Q15" s="48">
        <f>'FIN-kapit. analīze'!P15*(1+'Jutiguma-FIN-kapit. analīze'!$D$15)</f>
        <v>0</v>
      </c>
      <c r="R15" s="48">
        <f>'FIN-kapit. analīze'!Q15*(1+'Jutiguma-FIN-kapit. analīze'!$D$15)</f>
        <v>0</v>
      </c>
      <c r="S15" s="48">
        <f>'FIN-kapit. analīze'!R15*(1+'Jutiguma-FIN-kapit. analīze'!$D$15)</f>
        <v>0</v>
      </c>
      <c r="T15" s="48">
        <f>'FIN-kapit. analīze'!S15*(1+'Jutiguma-FIN-kapit. analīze'!$D$15)</f>
        <v>0</v>
      </c>
      <c r="U15" s="36">
        <f t="shared" si="1"/>
        <v>0</v>
      </c>
    </row>
    <row r="16" spans="1:22" ht="13.5" thickBot="1">
      <c r="A16" s="38"/>
      <c r="B16" s="39" t="s">
        <v>169</v>
      </c>
      <c r="C16" s="40" t="s">
        <v>170</v>
      </c>
      <c r="D16" s="146">
        <v>0</v>
      </c>
      <c r="E16" s="40" t="s">
        <v>24</v>
      </c>
      <c r="F16" s="48">
        <f>'FIN-kapit. analīze'!E16*(1+'Jutiguma-FIN-kapit. analīze'!$D$16)</f>
        <v>0</v>
      </c>
      <c r="G16" s="48">
        <f>'FIN-kapit. analīze'!F16*(1+'Jutiguma-FIN-kapit. analīze'!$D$16)</f>
        <v>0</v>
      </c>
      <c r="H16" s="48">
        <f>'FIN-kapit. analīze'!G16*(1+'Jutiguma-FIN-kapit. analīze'!$D$16)</f>
        <v>0</v>
      </c>
      <c r="I16" s="48">
        <f>'FIN-kapit. analīze'!H16*(1+'Jutiguma-FIN-kapit. analīze'!$D$16)</f>
        <v>0</v>
      </c>
      <c r="J16" s="48">
        <f>'FIN-kapit. analīze'!I16*(1+'Jutiguma-FIN-kapit. analīze'!$D$16)</f>
        <v>0</v>
      </c>
      <c r="K16" s="48">
        <f>'FIN-kapit. analīze'!J16*(1+'Jutiguma-FIN-kapit. analīze'!$D$16)</f>
        <v>0</v>
      </c>
      <c r="L16" s="48">
        <f>'FIN-kapit. analīze'!K16*(1+'Jutiguma-FIN-kapit. analīze'!$D$16)</f>
        <v>0</v>
      </c>
      <c r="M16" s="48">
        <f>'FIN-kapit. analīze'!L16*(1+'Jutiguma-FIN-kapit. analīze'!$D$16)</f>
        <v>0</v>
      </c>
      <c r="N16" s="48">
        <f>'FIN-kapit. analīze'!M16*(1+'Jutiguma-FIN-kapit. analīze'!$D$16)</f>
        <v>0</v>
      </c>
      <c r="O16" s="48">
        <f>'FIN-kapit. analīze'!N16*(1+'Jutiguma-FIN-kapit. analīze'!$D$16)</f>
        <v>0</v>
      </c>
      <c r="P16" s="48">
        <f>'FIN-kapit. analīze'!O16*(1+'Jutiguma-FIN-kapit. analīze'!$D$16)</f>
        <v>0</v>
      </c>
      <c r="Q16" s="48">
        <f>'FIN-kapit. analīze'!P16*(1+'Jutiguma-FIN-kapit. analīze'!$D$16)</f>
        <v>0</v>
      </c>
      <c r="R16" s="48">
        <f>'FIN-kapit. analīze'!Q16*(1+'Jutiguma-FIN-kapit. analīze'!$D$16)</f>
        <v>0</v>
      </c>
      <c r="S16" s="48">
        <f>'FIN-kapit. analīze'!R16*(1+'Jutiguma-FIN-kapit. analīze'!$D$16)</f>
        <v>0</v>
      </c>
      <c r="T16" s="48">
        <f>'FIN-kapit. analīze'!S16*(1+'Jutiguma-FIN-kapit. analīze'!$D$16)</f>
        <v>0</v>
      </c>
      <c r="U16" s="36">
        <f t="shared" si="1"/>
        <v>0</v>
      </c>
    </row>
    <row r="17" spans="1:21">
      <c r="A17" s="53"/>
      <c r="B17" s="54">
        <v>3</v>
      </c>
      <c r="C17" s="55" t="s">
        <v>156</v>
      </c>
      <c r="D17" s="55"/>
      <c r="E17" s="54" t="s">
        <v>24</v>
      </c>
      <c r="F17" s="56">
        <f t="shared" ref="F17:T17" si="3">F7+F12</f>
        <v>0</v>
      </c>
      <c r="G17" s="56">
        <f t="shared" si="3"/>
        <v>0</v>
      </c>
      <c r="H17" s="56">
        <f t="shared" si="3"/>
        <v>0</v>
      </c>
      <c r="I17" s="56">
        <f t="shared" si="3"/>
        <v>0</v>
      </c>
      <c r="J17" s="56">
        <f t="shared" si="3"/>
        <v>0</v>
      </c>
      <c r="K17" s="56">
        <f t="shared" si="3"/>
        <v>0</v>
      </c>
      <c r="L17" s="56">
        <f t="shared" si="3"/>
        <v>0</v>
      </c>
      <c r="M17" s="56">
        <f t="shared" si="3"/>
        <v>0</v>
      </c>
      <c r="N17" s="56">
        <f t="shared" si="3"/>
        <v>0</v>
      </c>
      <c r="O17" s="56">
        <f t="shared" si="3"/>
        <v>0</v>
      </c>
      <c r="P17" s="56">
        <f t="shared" si="3"/>
        <v>0</v>
      </c>
      <c r="Q17" s="56">
        <f t="shared" si="3"/>
        <v>0</v>
      </c>
      <c r="R17" s="56">
        <f t="shared" si="3"/>
        <v>0</v>
      </c>
      <c r="S17" s="56">
        <f t="shared" si="3"/>
        <v>0</v>
      </c>
      <c r="T17" s="56">
        <f t="shared" si="3"/>
        <v>0</v>
      </c>
      <c r="U17" s="36">
        <f t="shared" si="1"/>
        <v>0</v>
      </c>
    </row>
    <row r="18" spans="1:21">
      <c r="F18" s="57"/>
      <c r="G18" s="52"/>
      <c r="H18" s="52"/>
      <c r="I18" s="37"/>
      <c r="J18" s="37"/>
      <c r="K18" s="37"/>
      <c r="L18" s="37"/>
      <c r="M18" s="37"/>
      <c r="N18" s="37"/>
      <c r="O18" s="37"/>
      <c r="P18" s="37"/>
      <c r="Q18" s="37"/>
      <c r="R18" s="37"/>
      <c r="S18" s="37"/>
      <c r="T18" s="37"/>
    </row>
    <row r="20" spans="1:21">
      <c r="A20" s="239"/>
      <c r="B20" s="239" t="s">
        <v>80</v>
      </c>
      <c r="C20" s="241"/>
      <c r="D20" s="241"/>
      <c r="E20" s="241"/>
      <c r="F20" s="241"/>
      <c r="G20" s="241"/>
      <c r="H20" s="241"/>
      <c r="I20" s="241"/>
      <c r="J20" s="241"/>
      <c r="K20" s="241"/>
      <c r="L20" s="241"/>
      <c r="M20" s="241"/>
      <c r="N20" s="241"/>
      <c r="O20" s="241"/>
      <c r="P20" s="241"/>
      <c r="Q20" s="241"/>
      <c r="R20" s="241"/>
      <c r="S20" s="241"/>
      <c r="T20" s="241"/>
      <c r="U20" s="241"/>
    </row>
    <row r="21" spans="1:21">
      <c r="B21" s="58"/>
      <c r="C21" s="58"/>
      <c r="D21" s="58"/>
      <c r="E21" s="59"/>
      <c r="F21" s="58"/>
      <c r="G21" s="58"/>
      <c r="H21" s="58"/>
      <c r="I21" s="58"/>
      <c r="J21" s="58"/>
      <c r="K21" s="58"/>
      <c r="L21" s="58"/>
      <c r="M21" s="58"/>
      <c r="N21" s="58"/>
      <c r="O21" s="58"/>
      <c r="P21" s="58"/>
      <c r="Q21" s="58"/>
      <c r="R21" s="58"/>
      <c r="S21" s="58"/>
      <c r="T21" s="58"/>
      <c r="U21" s="58"/>
    </row>
    <row r="22" spans="1:21">
      <c r="B22" s="58"/>
      <c r="C22" s="60" t="s">
        <v>164</v>
      </c>
      <c r="D22" s="60"/>
      <c r="E22" s="61" t="s">
        <v>25</v>
      </c>
      <c r="F22" s="62">
        <v>0.04</v>
      </c>
      <c r="G22" s="58"/>
      <c r="H22" s="58"/>
      <c r="I22" s="58"/>
      <c r="J22" s="58"/>
      <c r="K22" s="58"/>
      <c r="L22" s="58"/>
      <c r="M22" s="58"/>
      <c r="N22" s="58"/>
      <c r="O22" s="58"/>
      <c r="P22" s="58"/>
      <c r="Q22" s="58"/>
      <c r="R22" s="58"/>
      <c r="S22" s="58"/>
      <c r="T22" s="58"/>
      <c r="U22" s="63"/>
    </row>
    <row r="23" spans="1:21">
      <c r="B23" s="58"/>
      <c r="C23" s="64" t="s">
        <v>82</v>
      </c>
      <c r="D23" s="64"/>
      <c r="E23" s="65" t="s">
        <v>52</v>
      </c>
      <c r="F23" s="66">
        <v>0</v>
      </c>
      <c r="G23" s="66">
        <f t="shared" ref="G23:T23" si="4">F23+1</f>
        <v>1</v>
      </c>
      <c r="H23" s="66">
        <f t="shared" si="4"/>
        <v>2</v>
      </c>
      <c r="I23" s="66">
        <f t="shared" si="4"/>
        <v>3</v>
      </c>
      <c r="J23" s="66">
        <f t="shared" si="4"/>
        <v>4</v>
      </c>
      <c r="K23" s="66">
        <f t="shared" si="4"/>
        <v>5</v>
      </c>
      <c r="L23" s="66">
        <f t="shared" si="4"/>
        <v>6</v>
      </c>
      <c r="M23" s="66">
        <f t="shared" si="4"/>
        <v>7</v>
      </c>
      <c r="N23" s="66">
        <f t="shared" si="4"/>
        <v>8</v>
      </c>
      <c r="O23" s="66">
        <f t="shared" si="4"/>
        <v>9</v>
      </c>
      <c r="P23" s="66">
        <f t="shared" si="4"/>
        <v>10</v>
      </c>
      <c r="Q23" s="66">
        <f t="shared" si="4"/>
        <v>11</v>
      </c>
      <c r="R23" s="66">
        <f t="shared" si="4"/>
        <v>12</v>
      </c>
      <c r="S23" s="66">
        <f t="shared" si="4"/>
        <v>13</v>
      </c>
      <c r="T23" s="66">
        <f t="shared" si="4"/>
        <v>14</v>
      </c>
      <c r="U23" s="63"/>
    </row>
    <row r="24" spans="1:21">
      <c r="B24" s="67"/>
      <c r="C24" s="68" t="s">
        <v>83</v>
      </c>
      <c r="D24" s="68"/>
      <c r="E24" s="69" t="s">
        <v>84</v>
      </c>
      <c r="F24" s="70">
        <f t="shared" ref="F24:T24" si="5">1/(1+$F$22)^F23</f>
        <v>1</v>
      </c>
      <c r="G24" s="70">
        <f t="shared" si="5"/>
        <v>0.96153846153846145</v>
      </c>
      <c r="H24" s="70">
        <f t="shared" si="5"/>
        <v>0.92455621301775137</v>
      </c>
      <c r="I24" s="70">
        <f t="shared" si="5"/>
        <v>0.88899635867091487</v>
      </c>
      <c r="J24" s="70">
        <f t="shared" si="5"/>
        <v>0.85480419102972571</v>
      </c>
      <c r="K24" s="70">
        <f t="shared" si="5"/>
        <v>0.82192710675935154</v>
      </c>
      <c r="L24" s="70">
        <f t="shared" si="5"/>
        <v>0.79031452573014571</v>
      </c>
      <c r="M24" s="70">
        <f t="shared" si="5"/>
        <v>0.75991781320206331</v>
      </c>
      <c r="N24" s="70">
        <f t="shared" si="5"/>
        <v>0.73069020500198378</v>
      </c>
      <c r="O24" s="70">
        <f t="shared" si="5"/>
        <v>0.70258673557883045</v>
      </c>
      <c r="P24" s="70">
        <f t="shared" si="5"/>
        <v>0.67556416882579851</v>
      </c>
      <c r="Q24" s="70">
        <f t="shared" si="5"/>
        <v>0.6495809315632679</v>
      </c>
      <c r="R24" s="70">
        <f t="shared" si="5"/>
        <v>0.62459704958006512</v>
      </c>
      <c r="S24" s="70">
        <f t="shared" si="5"/>
        <v>0.600574086134678</v>
      </c>
      <c r="T24" s="70">
        <f t="shared" si="5"/>
        <v>0.57747508282180582</v>
      </c>
      <c r="U24" s="63"/>
    </row>
    <row r="25" spans="1:21">
      <c r="B25" s="71">
        <v>1</v>
      </c>
      <c r="C25" s="72" t="s">
        <v>160</v>
      </c>
      <c r="D25" s="72"/>
      <c r="E25" s="73" t="s">
        <v>24</v>
      </c>
      <c r="F25" s="74">
        <f t="shared" ref="F25:T25" si="6">F24*F7</f>
        <v>0</v>
      </c>
      <c r="G25" s="74">
        <f t="shared" si="6"/>
        <v>0</v>
      </c>
      <c r="H25" s="74">
        <f t="shared" si="6"/>
        <v>0</v>
      </c>
      <c r="I25" s="74">
        <f t="shared" si="6"/>
        <v>0</v>
      </c>
      <c r="J25" s="74">
        <f t="shared" si="6"/>
        <v>0</v>
      </c>
      <c r="K25" s="74">
        <f t="shared" si="6"/>
        <v>0</v>
      </c>
      <c r="L25" s="74">
        <f t="shared" si="6"/>
        <v>0</v>
      </c>
      <c r="M25" s="74">
        <f t="shared" si="6"/>
        <v>0</v>
      </c>
      <c r="N25" s="74">
        <f t="shared" si="6"/>
        <v>0</v>
      </c>
      <c r="O25" s="74">
        <f t="shared" si="6"/>
        <v>0</v>
      </c>
      <c r="P25" s="74">
        <f t="shared" si="6"/>
        <v>0</v>
      </c>
      <c r="Q25" s="74">
        <f t="shared" si="6"/>
        <v>0</v>
      </c>
      <c r="R25" s="74">
        <f t="shared" si="6"/>
        <v>0</v>
      </c>
      <c r="S25" s="74">
        <f t="shared" si="6"/>
        <v>0</v>
      </c>
      <c r="T25" s="74">
        <f t="shared" si="6"/>
        <v>0</v>
      </c>
      <c r="U25" s="75">
        <f>SUM(F25:T25)</f>
        <v>0</v>
      </c>
    </row>
    <row r="26" spans="1:21">
      <c r="B26" s="76">
        <v>2</v>
      </c>
      <c r="C26" s="77" t="s">
        <v>161</v>
      </c>
      <c r="D26" s="77"/>
      <c r="E26" s="78" t="s">
        <v>24</v>
      </c>
      <c r="F26" s="63">
        <f t="shared" ref="F26:T26" si="7">F24*F12</f>
        <v>0</v>
      </c>
      <c r="G26" s="63">
        <f t="shared" si="7"/>
        <v>0</v>
      </c>
      <c r="H26" s="63">
        <f t="shared" si="7"/>
        <v>0</v>
      </c>
      <c r="I26" s="63">
        <f t="shared" si="7"/>
        <v>0</v>
      </c>
      <c r="J26" s="63">
        <f t="shared" si="7"/>
        <v>0</v>
      </c>
      <c r="K26" s="63">
        <f t="shared" si="7"/>
        <v>0</v>
      </c>
      <c r="L26" s="63">
        <f t="shared" si="7"/>
        <v>0</v>
      </c>
      <c r="M26" s="63">
        <f t="shared" si="7"/>
        <v>0</v>
      </c>
      <c r="N26" s="63">
        <f t="shared" si="7"/>
        <v>0</v>
      </c>
      <c r="O26" s="63">
        <f t="shared" si="7"/>
        <v>0</v>
      </c>
      <c r="P26" s="63">
        <f t="shared" si="7"/>
        <v>0</v>
      </c>
      <c r="Q26" s="63">
        <f t="shared" si="7"/>
        <v>0</v>
      </c>
      <c r="R26" s="63">
        <f t="shared" si="7"/>
        <v>0</v>
      </c>
      <c r="S26" s="63">
        <f t="shared" si="7"/>
        <v>0</v>
      </c>
      <c r="T26" s="63">
        <f t="shared" si="7"/>
        <v>0</v>
      </c>
      <c r="U26" s="75">
        <f>SUM(F26:T26)</f>
        <v>0</v>
      </c>
    </row>
    <row r="27" spans="1:21">
      <c r="B27" s="142">
        <v>3</v>
      </c>
      <c r="C27" s="68" t="s">
        <v>162</v>
      </c>
      <c r="D27" s="68"/>
      <c r="E27" s="83" t="s">
        <v>24</v>
      </c>
      <c r="F27" s="67">
        <f>F24*F17</f>
        <v>0</v>
      </c>
      <c r="G27" s="67">
        <f t="shared" ref="G27:T27" si="8">G24*G17</f>
        <v>0</v>
      </c>
      <c r="H27" s="67">
        <f t="shared" si="8"/>
        <v>0</v>
      </c>
      <c r="I27" s="67">
        <f t="shared" si="8"/>
        <v>0</v>
      </c>
      <c r="J27" s="67">
        <f t="shared" si="8"/>
        <v>0</v>
      </c>
      <c r="K27" s="67">
        <f t="shared" si="8"/>
        <v>0</v>
      </c>
      <c r="L27" s="67">
        <f t="shared" si="8"/>
        <v>0</v>
      </c>
      <c r="M27" s="67">
        <f t="shared" si="8"/>
        <v>0</v>
      </c>
      <c r="N27" s="67">
        <f t="shared" si="8"/>
        <v>0</v>
      </c>
      <c r="O27" s="67">
        <f t="shared" si="8"/>
        <v>0</v>
      </c>
      <c r="P27" s="67">
        <f t="shared" si="8"/>
        <v>0</v>
      </c>
      <c r="Q27" s="67">
        <f t="shared" si="8"/>
        <v>0</v>
      </c>
      <c r="R27" s="67">
        <f t="shared" si="8"/>
        <v>0</v>
      </c>
      <c r="S27" s="67">
        <f t="shared" si="8"/>
        <v>0</v>
      </c>
      <c r="T27" s="67">
        <f t="shared" si="8"/>
        <v>0</v>
      </c>
      <c r="U27" s="143">
        <f>SUM(F27:T27)</f>
        <v>0</v>
      </c>
    </row>
    <row r="28" spans="1:21">
      <c r="B28" s="58"/>
      <c r="C28" s="58"/>
      <c r="D28" s="58"/>
      <c r="E28" s="58"/>
      <c r="F28" s="58"/>
      <c r="G28" s="58"/>
      <c r="H28" s="58"/>
      <c r="I28" s="58"/>
      <c r="J28" s="58"/>
      <c r="K28" s="58"/>
      <c r="L28" s="58"/>
      <c r="M28" s="58"/>
      <c r="N28" s="58"/>
      <c r="O28" s="58"/>
      <c r="P28" s="58"/>
      <c r="Q28" s="58"/>
      <c r="R28" s="58"/>
      <c r="S28" s="58"/>
      <c r="T28" s="58"/>
      <c r="U28" s="58"/>
    </row>
    <row r="29" spans="1:21">
      <c r="A29" s="239"/>
      <c r="B29" s="239" t="s">
        <v>89</v>
      </c>
      <c r="C29" s="239"/>
      <c r="D29" s="239"/>
      <c r="E29" s="240"/>
      <c r="F29" s="240" t="s">
        <v>166</v>
      </c>
      <c r="G29" s="240"/>
      <c r="H29" s="240" t="s">
        <v>167</v>
      </c>
      <c r="I29" s="240"/>
      <c r="J29" s="240" t="s">
        <v>168</v>
      </c>
      <c r="K29" s="58"/>
      <c r="L29" s="58"/>
      <c r="M29" s="58"/>
      <c r="N29" s="58"/>
      <c r="O29" s="58"/>
      <c r="P29" s="58"/>
      <c r="Q29" s="58"/>
      <c r="R29" s="58"/>
      <c r="S29" s="58"/>
      <c r="T29" s="58"/>
      <c r="U29" s="58"/>
    </row>
    <row r="30" spans="1:21">
      <c r="B30" s="66"/>
      <c r="C30" s="141" t="s">
        <v>172</v>
      </c>
      <c r="D30" s="144"/>
      <c r="E30" s="78" t="s">
        <v>24</v>
      </c>
      <c r="F30" s="84">
        <f>'FIN-kapit. analīze'!E30</f>
        <v>0</v>
      </c>
      <c r="G30" s="58"/>
      <c r="H30" s="84">
        <f>U27</f>
        <v>0</v>
      </c>
      <c r="I30" s="58"/>
      <c r="J30" s="218" t="e">
        <f>H30/F30-1</f>
        <v>#DIV/0!</v>
      </c>
      <c r="K30" s="58"/>
      <c r="L30" s="58"/>
      <c r="M30" s="58"/>
      <c r="N30" s="58"/>
      <c r="O30" s="58"/>
      <c r="P30" s="58"/>
      <c r="Q30" s="58"/>
      <c r="R30" s="58"/>
      <c r="S30" s="58"/>
      <c r="T30" s="58"/>
      <c r="U30" s="58"/>
    </row>
    <row r="31" spans="1:21">
      <c r="B31" s="66"/>
      <c r="C31" s="140" t="s">
        <v>173</v>
      </c>
      <c r="D31" s="140"/>
      <c r="E31" s="78" t="s">
        <v>25</v>
      </c>
      <c r="F31" s="147" t="e">
        <f>'FIN-kapit. analīze'!E31</f>
        <v>#NUM!</v>
      </c>
      <c r="G31" s="88"/>
      <c r="H31" s="147" t="e">
        <f>IRR(F17:T17)</f>
        <v>#NUM!</v>
      </c>
      <c r="I31" s="58"/>
      <c r="J31" s="218" t="e">
        <f>H31/F31-1</f>
        <v>#NUM!</v>
      </c>
      <c r="K31" s="58"/>
      <c r="L31" s="58"/>
      <c r="M31" s="58"/>
      <c r="N31" s="58"/>
      <c r="O31" s="58"/>
      <c r="P31" s="58"/>
      <c r="Q31" s="58"/>
      <c r="R31" s="58"/>
      <c r="S31" s="58"/>
      <c r="T31" s="58"/>
      <c r="U31" s="58"/>
    </row>
    <row r="32" spans="1:21">
      <c r="K32" s="88"/>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7.xml><?xml version="1.0" encoding="utf-8"?>
<worksheet xmlns="http://schemas.openxmlformats.org/spreadsheetml/2006/main" xmlns:r="http://schemas.openxmlformats.org/officeDocument/2006/relationships">
  <sheetPr>
    <tabColor rgb="FF92D050"/>
    <pageSetUpPr fitToPage="1"/>
  </sheetPr>
  <dimension ref="A1:V26"/>
  <sheetViews>
    <sheetView showGridLines="0" topLeftCell="A3" zoomScale="85" zoomScaleNormal="85" workbookViewId="0">
      <selection activeCell="I37" sqref="I37"/>
    </sheetView>
  </sheetViews>
  <sheetFormatPr defaultColWidth="10" defaultRowHeight="12.75"/>
  <cols>
    <col min="1" max="1" width="2.5703125" style="23" customWidth="1"/>
    <col min="2" max="2" width="5.140625" style="23" customWidth="1"/>
    <col min="3" max="3" width="34.140625" style="23" customWidth="1"/>
    <col min="4" max="4" width="20.42578125" style="23" customWidth="1"/>
    <col min="5" max="5" width="6" style="52" customWidth="1"/>
    <col min="6" max="19" width="13.42578125" style="23" customWidth="1"/>
    <col min="20" max="20" width="9.28515625" style="23" customWidth="1"/>
    <col min="21" max="21" width="12.28515625" style="23" customWidth="1"/>
    <col min="22" max="22" width="9.42578125" style="23" customWidth="1"/>
    <col min="23" max="16384" width="10" style="23"/>
  </cols>
  <sheetData>
    <row r="1" spans="1:22" hidden="1">
      <c r="A1" s="19"/>
      <c r="B1" s="20"/>
      <c r="C1" s="20"/>
      <c r="D1" s="20"/>
      <c r="E1" s="21"/>
      <c r="F1" s="20"/>
      <c r="G1" s="20"/>
      <c r="H1" s="20"/>
      <c r="I1" s="20"/>
      <c r="J1" s="20"/>
      <c r="K1" s="20"/>
      <c r="L1" s="20"/>
      <c r="M1" s="20"/>
      <c r="N1" s="20"/>
      <c r="O1" s="20"/>
      <c r="P1" s="20"/>
      <c r="Q1" s="20"/>
      <c r="R1" s="20"/>
      <c r="S1" s="20"/>
      <c r="T1" s="20"/>
      <c r="U1" s="22"/>
    </row>
    <row r="2" spans="1:22" hidden="1">
      <c r="A2" s="24"/>
      <c r="B2" s="25"/>
      <c r="C2" s="26"/>
      <c r="D2" s="26"/>
      <c r="E2" s="27"/>
      <c r="F2" s="26"/>
      <c r="G2" s="26"/>
      <c r="H2" s="26"/>
      <c r="I2" s="26"/>
      <c r="J2" s="26"/>
      <c r="K2" s="26"/>
      <c r="L2" s="26"/>
      <c r="M2" s="26"/>
      <c r="N2" s="26"/>
      <c r="O2" s="26"/>
      <c r="P2" s="26"/>
      <c r="Q2" s="26"/>
      <c r="R2" s="26"/>
      <c r="S2" s="26"/>
      <c r="T2" s="26"/>
      <c r="U2" s="28"/>
    </row>
    <row r="3" spans="1:22" ht="28.5">
      <c r="A3" s="247"/>
      <c r="B3" s="248"/>
      <c r="C3" s="249"/>
      <c r="D3" s="249"/>
      <c r="E3" s="250" t="s">
        <v>64</v>
      </c>
      <c r="F3" s="251">
        <f>'obj1'!C27</f>
        <v>2020</v>
      </c>
      <c r="G3" s="251">
        <f>'obj1'!D27</f>
        <v>2021</v>
      </c>
      <c r="H3" s="251">
        <f>'obj1'!E27</f>
        <v>2022</v>
      </c>
      <c r="I3" s="251">
        <f>'obj1'!F27</f>
        <v>2023</v>
      </c>
      <c r="J3" s="251">
        <f>'obj1'!G27</f>
        <v>2024</v>
      </c>
      <c r="K3" s="251">
        <f>'obj1'!H27</f>
        <v>2025</v>
      </c>
      <c r="L3" s="251">
        <f>'obj1'!I27</f>
        <v>2026</v>
      </c>
      <c r="M3" s="251">
        <f>'obj1'!J27</f>
        <v>2027</v>
      </c>
      <c r="N3" s="251">
        <f>'obj1'!K27</f>
        <v>2028</v>
      </c>
      <c r="O3" s="251">
        <f>'obj1'!L27</f>
        <v>2029</v>
      </c>
      <c r="P3" s="251">
        <f>'obj1'!M27</f>
        <v>2030</v>
      </c>
      <c r="Q3" s="251">
        <f>'obj1'!N27</f>
        <v>2031</v>
      </c>
      <c r="R3" s="251">
        <f>'obj1'!O27</f>
        <v>2032</v>
      </c>
      <c r="S3" s="251">
        <f>'obj1'!P27</f>
        <v>2033</v>
      </c>
      <c r="T3" s="251">
        <f>'obj1'!Q27</f>
        <v>2034</v>
      </c>
      <c r="U3" s="252" t="s">
        <v>65</v>
      </c>
    </row>
    <row r="4" spans="1:22">
      <c r="A4" s="29"/>
      <c r="B4" s="29"/>
      <c r="C4" s="29"/>
      <c r="D4" s="29"/>
      <c r="E4" s="30"/>
      <c r="F4" s="31"/>
      <c r="G4" s="31"/>
      <c r="H4" s="31"/>
      <c r="I4" s="31"/>
      <c r="J4" s="31"/>
      <c r="K4" s="31"/>
      <c r="L4" s="31"/>
      <c r="M4" s="31"/>
      <c r="N4" s="31"/>
      <c r="O4" s="31"/>
      <c r="P4" s="31"/>
      <c r="Q4" s="31"/>
      <c r="R4" s="31"/>
      <c r="S4" s="31"/>
      <c r="T4" s="31"/>
      <c r="U4" s="31"/>
    </row>
    <row r="5" spans="1:22">
      <c r="A5" s="242"/>
      <c r="B5" s="243" t="s">
        <v>153</v>
      </c>
      <c r="C5" s="243"/>
      <c r="D5" s="243"/>
      <c r="E5" s="244"/>
      <c r="F5" s="245"/>
      <c r="G5" s="245"/>
      <c r="H5" s="245"/>
      <c r="I5" s="245"/>
      <c r="J5" s="245"/>
      <c r="K5" s="245"/>
      <c r="L5" s="245"/>
      <c r="M5" s="245"/>
      <c r="N5" s="245"/>
      <c r="O5" s="245"/>
      <c r="P5" s="245"/>
      <c r="Q5" s="245"/>
      <c r="R5" s="245"/>
      <c r="S5" s="245"/>
      <c r="T5" s="245"/>
      <c r="U5" s="246"/>
    </row>
    <row r="6" spans="1:22" ht="13.5" thickBot="1">
      <c r="A6" s="29"/>
      <c r="B6" s="29"/>
      <c r="C6" s="29"/>
      <c r="D6" s="145" t="s">
        <v>165</v>
      </c>
      <c r="E6" s="30"/>
      <c r="F6" s="31"/>
      <c r="G6" s="31"/>
      <c r="H6" s="31"/>
      <c r="I6" s="31"/>
      <c r="J6" s="31"/>
      <c r="K6" s="31"/>
      <c r="L6" s="31"/>
      <c r="M6" s="31"/>
      <c r="N6" s="31"/>
      <c r="O6" s="31"/>
      <c r="P6" s="31"/>
      <c r="Q6" s="31"/>
      <c r="R6" s="31"/>
      <c r="S6" s="31"/>
      <c r="T6" s="31"/>
      <c r="U6" s="31"/>
    </row>
    <row r="7" spans="1:22" ht="13.5" thickBot="1">
      <c r="A7" s="32"/>
      <c r="B7" s="33">
        <v>1</v>
      </c>
      <c r="C7" s="33" t="s">
        <v>78</v>
      </c>
      <c r="D7" s="146">
        <v>0</v>
      </c>
      <c r="E7" s="33" t="s">
        <v>24</v>
      </c>
      <c r="F7" s="35">
        <f>'FIN-inv. analīze'!E7*(1+'Jutiguma-FIN-inv. analīze'!$D$7)</f>
        <v>0</v>
      </c>
      <c r="G7" s="35">
        <f>'FIN-inv. analīze'!F7*(1+'Jutiguma-FIN-inv. analīze'!$D$7)</f>
        <v>0</v>
      </c>
      <c r="H7" s="35">
        <f>'FIN-inv. analīze'!G7*(1+'Jutiguma-FIN-inv. analīze'!$D$7)</f>
        <v>0</v>
      </c>
      <c r="I7" s="35">
        <f>'FIN-inv. analīze'!H7*(1+'Jutiguma-FIN-inv. analīze'!$D$7)</f>
        <v>0</v>
      </c>
      <c r="J7" s="35">
        <f>'FIN-inv. analīze'!I7*(1+'Jutiguma-FIN-inv. analīze'!$D$7)</f>
        <v>0</v>
      </c>
      <c r="K7" s="35">
        <f>'FIN-inv. analīze'!J7*(1+'Jutiguma-FIN-inv. analīze'!$D$7)</f>
        <v>0</v>
      </c>
      <c r="L7" s="35">
        <f>'FIN-inv. analīze'!K7*(1+'Jutiguma-FIN-inv. analīze'!$D$7)</f>
        <v>0</v>
      </c>
      <c r="M7" s="35">
        <f>'FIN-inv. analīze'!L7*(1+'Jutiguma-FIN-inv. analīze'!$D$7)</f>
        <v>0</v>
      </c>
      <c r="N7" s="35">
        <f>'FIN-inv. analīze'!M7*(1+'Jutiguma-FIN-inv. analīze'!$D$7)</f>
        <v>0</v>
      </c>
      <c r="O7" s="35">
        <f>'FIN-inv. analīze'!N7*(1+'Jutiguma-FIN-inv. analīze'!$D$7)</f>
        <v>0</v>
      </c>
      <c r="P7" s="35">
        <f>'FIN-inv. analīze'!O7*(1+'Jutiguma-FIN-inv. analīze'!$D$7)</f>
        <v>0</v>
      </c>
      <c r="Q7" s="35">
        <f>'FIN-inv. analīze'!P7*(1+'Jutiguma-FIN-inv. analīze'!$D$7)</f>
        <v>0</v>
      </c>
      <c r="R7" s="35">
        <f>'FIN-inv. analīze'!Q7*(1+'Jutiguma-FIN-inv. analīze'!$D$7)</f>
        <v>0</v>
      </c>
      <c r="S7" s="35">
        <f>'FIN-inv. analīze'!R7*(1+'Jutiguma-FIN-inv. analīze'!$D$7)</f>
        <v>0</v>
      </c>
      <c r="T7" s="35">
        <f>'FIN-inv. analīze'!S7*(1+'Jutiguma-FIN-inv. analīze'!$D$7)</f>
        <v>0</v>
      </c>
      <c r="U7" s="36">
        <f t="shared" ref="U7:U12" si="0">SUM(F7:T7)</f>
        <v>0</v>
      </c>
      <c r="V7" s="37"/>
    </row>
    <row r="8" spans="1:22" ht="13.5" thickBot="1">
      <c r="A8" s="45"/>
      <c r="B8" s="46">
        <v>2</v>
      </c>
      <c r="C8" s="46" t="s">
        <v>157</v>
      </c>
      <c r="D8" s="46"/>
      <c r="E8" s="46" t="s">
        <v>24</v>
      </c>
      <c r="F8" s="47">
        <f>SUM(F9:F11)</f>
        <v>0</v>
      </c>
      <c r="G8" s="47">
        <f t="shared" ref="G8:S8" si="1">SUM(G9:G11)</f>
        <v>0</v>
      </c>
      <c r="H8" s="47">
        <f t="shared" si="1"/>
        <v>0</v>
      </c>
      <c r="I8" s="47">
        <f t="shared" si="1"/>
        <v>0</v>
      </c>
      <c r="J8" s="47">
        <f t="shared" si="1"/>
        <v>0</v>
      </c>
      <c r="K8" s="47">
        <f t="shared" si="1"/>
        <v>0</v>
      </c>
      <c r="L8" s="47">
        <f t="shared" si="1"/>
        <v>0</v>
      </c>
      <c r="M8" s="47">
        <f t="shared" si="1"/>
        <v>0</v>
      </c>
      <c r="N8" s="47">
        <f t="shared" si="1"/>
        <v>0</v>
      </c>
      <c r="O8" s="47">
        <f t="shared" si="1"/>
        <v>0</v>
      </c>
      <c r="P8" s="47">
        <f t="shared" si="1"/>
        <v>0</v>
      </c>
      <c r="Q8" s="47">
        <f t="shared" si="1"/>
        <v>0</v>
      </c>
      <c r="R8" s="47">
        <f t="shared" si="1"/>
        <v>0</v>
      </c>
      <c r="S8" s="47">
        <f t="shared" si="1"/>
        <v>0</v>
      </c>
      <c r="T8" s="47">
        <f>SUM(T9:T11)</f>
        <v>0</v>
      </c>
      <c r="U8" s="36">
        <f t="shared" si="0"/>
        <v>0</v>
      </c>
      <c r="V8" s="42"/>
    </row>
    <row r="9" spans="1:22" ht="13.5" thickBot="1">
      <c r="A9" s="38"/>
      <c r="B9" s="39" t="s">
        <v>11</v>
      </c>
      <c r="C9" s="40" t="s">
        <v>95</v>
      </c>
      <c r="D9" s="146">
        <v>0</v>
      </c>
      <c r="E9" s="40" t="s">
        <v>24</v>
      </c>
      <c r="F9" s="48">
        <f>'FIN-inv. analīze'!E9*(1+'Jutiguma-FIN-inv. analīze'!$D$9)</f>
        <v>0</v>
      </c>
      <c r="G9" s="48">
        <f>'FIN-inv. analīze'!F9*(1+'Jutiguma-FIN-inv. analīze'!$D$9)</f>
        <v>0</v>
      </c>
      <c r="H9" s="48">
        <f>'FIN-inv. analīze'!G9*(1+'Jutiguma-FIN-inv. analīze'!$D$9)</f>
        <v>0</v>
      </c>
      <c r="I9" s="48">
        <f>'FIN-inv. analīze'!H9*(1+'Jutiguma-FIN-inv. analīze'!$D$9)</f>
        <v>0</v>
      </c>
      <c r="J9" s="48">
        <f>'FIN-inv. analīze'!I9*(1+'Jutiguma-FIN-inv. analīze'!$D$9)</f>
        <v>0</v>
      </c>
      <c r="K9" s="48">
        <f>'FIN-inv. analīze'!J9*(1+'Jutiguma-FIN-inv. analīze'!$D$9)</f>
        <v>0</v>
      </c>
      <c r="L9" s="48">
        <f>'FIN-inv. analīze'!K9*(1+'Jutiguma-FIN-inv. analīze'!$D$9)</f>
        <v>0</v>
      </c>
      <c r="M9" s="48">
        <f>'FIN-inv. analīze'!L9*(1+'Jutiguma-FIN-inv. analīze'!$D$9)</f>
        <v>0</v>
      </c>
      <c r="N9" s="48">
        <f>'FIN-inv. analīze'!M9*(1+'Jutiguma-FIN-inv. analīze'!$D$9)</f>
        <v>0</v>
      </c>
      <c r="O9" s="48">
        <f>'FIN-inv. analīze'!N9*(1+'Jutiguma-FIN-inv. analīze'!$D$9)</f>
        <v>0</v>
      </c>
      <c r="P9" s="48">
        <f>'FIN-inv. analīze'!O9*(1+'Jutiguma-FIN-inv. analīze'!$D$9)</f>
        <v>0</v>
      </c>
      <c r="Q9" s="48">
        <f>'FIN-inv. analīze'!P9*(1+'Jutiguma-FIN-inv. analīze'!$D$9)</f>
        <v>0</v>
      </c>
      <c r="R9" s="48">
        <f>'FIN-inv. analīze'!Q9*(1+'Jutiguma-FIN-inv. analīze'!$D$9)</f>
        <v>0</v>
      </c>
      <c r="S9" s="48">
        <f>'FIN-inv. analīze'!R9*(1+'Jutiguma-FIN-inv. analīze'!$D$9)</f>
        <v>0</v>
      </c>
      <c r="T9" s="48">
        <f>'FIN-inv. analīze'!S9*(1+'Jutiguma-FIN-inv. analīze'!$D$9)</f>
        <v>0</v>
      </c>
      <c r="U9" s="36">
        <f t="shared" si="0"/>
        <v>0</v>
      </c>
    </row>
    <row r="10" spans="1:22" ht="13.5" thickBot="1">
      <c r="A10" s="38"/>
      <c r="B10" s="39" t="s">
        <v>12</v>
      </c>
      <c r="C10" s="40" t="s">
        <v>77</v>
      </c>
      <c r="D10" s="146">
        <v>0</v>
      </c>
      <c r="E10" s="40" t="s">
        <v>24</v>
      </c>
      <c r="F10" s="48">
        <f>'FIN-inv. analīze'!E10*(1+'Jutiguma-FIN-inv. analīze'!$D$10)</f>
        <v>0</v>
      </c>
      <c r="G10" s="48">
        <f>'FIN-inv. analīze'!F10*(1+'Jutiguma-FIN-inv. analīze'!$D$10)</f>
        <v>0</v>
      </c>
      <c r="H10" s="48">
        <f>'FIN-inv. analīze'!G10*(1+'Jutiguma-FIN-inv. analīze'!$D$10)</f>
        <v>0</v>
      </c>
      <c r="I10" s="48">
        <f>'FIN-inv. analīze'!H10*(1+'Jutiguma-FIN-inv. analīze'!$D$10)</f>
        <v>0</v>
      </c>
      <c r="J10" s="48">
        <f>'FIN-inv. analīze'!I10*(1+'Jutiguma-FIN-inv. analīze'!$D$10)</f>
        <v>0</v>
      </c>
      <c r="K10" s="48">
        <f>'FIN-inv. analīze'!J10*(1+'Jutiguma-FIN-inv. analīze'!$D$10)</f>
        <v>0</v>
      </c>
      <c r="L10" s="48">
        <f>'FIN-inv. analīze'!K10*(1+'Jutiguma-FIN-inv. analīze'!$D$10)</f>
        <v>0</v>
      </c>
      <c r="M10" s="48">
        <f>'FIN-inv. analīze'!L10*(1+'Jutiguma-FIN-inv. analīze'!$D$10)</f>
        <v>0</v>
      </c>
      <c r="N10" s="48">
        <f>'FIN-inv. analīze'!M10*(1+'Jutiguma-FIN-inv. analīze'!$D$10)</f>
        <v>0</v>
      </c>
      <c r="O10" s="48">
        <f>'FIN-inv. analīze'!N10*(1+'Jutiguma-FIN-inv. analīze'!$D$10)</f>
        <v>0</v>
      </c>
      <c r="P10" s="48">
        <f>'FIN-inv. analīze'!O10*(1+'Jutiguma-FIN-inv. analīze'!$D$10)</f>
        <v>0</v>
      </c>
      <c r="Q10" s="48">
        <f>'FIN-inv. analīze'!P10*(1+'Jutiguma-FIN-inv. analīze'!$D$10)</f>
        <v>0</v>
      </c>
      <c r="R10" s="48">
        <f>'FIN-inv. analīze'!Q10*(1+'Jutiguma-FIN-inv. analīze'!$D$10)</f>
        <v>0</v>
      </c>
      <c r="S10" s="48">
        <f>'FIN-inv. analīze'!R10*(1+'Jutiguma-FIN-inv. analīze'!$D$10)</f>
        <v>0</v>
      </c>
      <c r="T10" s="48">
        <f>'FIN-inv. analīze'!S10*(1+'Jutiguma-FIN-inv. analīze'!$D$10)</f>
        <v>0</v>
      </c>
      <c r="U10" s="36">
        <f t="shared" si="0"/>
        <v>0</v>
      </c>
    </row>
    <row r="11" spans="1:22" ht="13.5" thickBot="1">
      <c r="A11" s="38"/>
      <c r="B11" s="39" t="s">
        <v>13</v>
      </c>
      <c r="C11" s="40" t="s">
        <v>96</v>
      </c>
      <c r="D11" s="146">
        <v>0</v>
      </c>
      <c r="E11" s="40" t="s">
        <v>24</v>
      </c>
      <c r="F11" s="48">
        <f>'FIN-inv. analīze'!E11*(1+'Jutiguma-FIN-inv. analīze'!$D$11)</f>
        <v>0</v>
      </c>
      <c r="G11" s="48">
        <f>'FIN-inv. analīze'!F11*(1+'Jutiguma-FIN-inv. analīze'!$D$11)</f>
        <v>0</v>
      </c>
      <c r="H11" s="48">
        <f>'FIN-inv. analīze'!G11*(1+'Jutiguma-FIN-inv. analīze'!$D$11)</f>
        <v>0</v>
      </c>
      <c r="I11" s="48">
        <f>'FIN-inv. analīze'!H11*(1+'Jutiguma-FIN-inv. analīze'!$D$11)</f>
        <v>0</v>
      </c>
      <c r="J11" s="48">
        <f>'FIN-inv. analīze'!I11*(1+'Jutiguma-FIN-inv. analīze'!$D$11)</f>
        <v>0</v>
      </c>
      <c r="K11" s="48">
        <f>'FIN-inv. analīze'!J11*(1+'Jutiguma-FIN-inv. analīze'!$D$11)</f>
        <v>0</v>
      </c>
      <c r="L11" s="48">
        <f>'FIN-inv. analīze'!K11*(1+'Jutiguma-FIN-inv. analīze'!$D$11)</f>
        <v>0</v>
      </c>
      <c r="M11" s="48">
        <f>'FIN-inv. analīze'!L11*(1+'Jutiguma-FIN-inv. analīze'!$D$11)</f>
        <v>0</v>
      </c>
      <c r="N11" s="48">
        <f>'FIN-inv. analīze'!M11*(1+'Jutiguma-FIN-inv. analīze'!$D$11)</f>
        <v>0</v>
      </c>
      <c r="O11" s="48">
        <f>'FIN-inv. analīze'!N11*(1+'Jutiguma-FIN-inv. analīze'!$D$11)</f>
        <v>0</v>
      </c>
      <c r="P11" s="48">
        <f>'FIN-inv. analīze'!O11*(1+'Jutiguma-FIN-inv. analīze'!$D$11)</f>
        <v>0</v>
      </c>
      <c r="Q11" s="48">
        <f>'FIN-inv. analīze'!P11*(1+'Jutiguma-FIN-inv. analīze'!$D$11)</f>
        <v>0</v>
      </c>
      <c r="R11" s="48">
        <f>'FIN-inv. analīze'!Q11*(1+'Jutiguma-FIN-inv. analīze'!$D$11)</f>
        <v>0</v>
      </c>
      <c r="S11" s="48">
        <f>'FIN-inv. analīze'!R11*(1+'Jutiguma-FIN-inv. analīze'!$D$11)</f>
        <v>0</v>
      </c>
      <c r="T11" s="48">
        <f>'FIN-inv. analīze'!S11*(1+'Jutiguma-FIN-inv. analīze'!$D$11)</f>
        <v>0</v>
      </c>
      <c r="U11" s="36">
        <f t="shared" si="0"/>
        <v>0</v>
      </c>
    </row>
    <row r="12" spans="1:22">
      <c r="A12" s="53"/>
      <c r="B12" s="54">
        <v>3</v>
      </c>
      <c r="C12" s="55" t="s">
        <v>156</v>
      </c>
      <c r="D12" s="55"/>
      <c r="E12" s="54" t="s">
        <v>24</v>
      </c>
      <c r="F12" s="56">
        <f>F7+F8</f>
        <v>0</v>
      </c>
      <c r="G12" s="56">
        <f t="shared" ref="G12:S12" si="2">G7+G8</f>
        <v>0</v>
      </c>
      <c r="H12" s="56">
        <f t="shared" si="2"/>
        <v>0</v>
      </c>
      <c r="I12" s="56">
        <f t="shared" si="2"/>
        <v>0</v>
      </c>
      <c r="J12" s="56">
        <f t="shared" si="2"/>
        <v>0</v>
      </c>
      <c r="K12" s="56">
        <f t="shared" si="2"/>
        <v>0</v>
      </c>
      <c r="L12" s="56">
        <f t="shared" si="2"/>
        <v>0</v>
      </c>
      <c r="M12" s="56">
        <f t="shared" si="2"/>
        <v>0</v>
      </c>
      <c r="N12" s="56">
        <f t="shared" si="2"/>
        <v>0</v>
      </c>
      <c r="O12" s="56">
        <f t="shared" si="2"/>
        <v>0</v>
      </c>
      <c r="P12" s="56">
        <f t="shared" si="2"/>
        <v>0</v>
      </c>
      <c r="Q12" s="56">
        <f t="shared" si="2"/>
        <v>0</v>
      </c>
      <c r="R12" s="56">
        <f t="shared" si="2"/>
        <v>0</v>
      </c>
      <c r="S12" s="56">
        <f t="shared" si="2"/>
        <v>0</v>
      </c>
      <c r="T12" s="56">
        <f>T7+T8</f>
        <v>0</v>
      </c>
      <c r="U12" s="36">
        <f t="shared" si="0"/>
        <v>0</v>
      </c>
    </row>
    <row r="13" spans="1:22">
      <c r="F13" s="57"/>
      <c r="G13" s="52"/>
      <c r="H13" s="52"/>
      <c r="I13" s="37"/>
      <c r="J13" s="37"/>
      <c r="K13" s="37"/>
      <c r="L13" s="37"/>
      <c r="M13" s="37"/>
      <c r="N13" s="37"/>
      <c r="O13" s="37"/>
      <c r="P13" s="37"/>
      <c r="Q13" s="37"/>
      <c r="R13" s="37"/>
      <c r="S13" s="37"/>
      <c r="T13" s="37"/>
    </row>
    <row r="15" spans="1:22">
      <c r="A15" s="239"/>
      <c r="B15" s="239" t="s">
        <v>80</v>
      </c>
      <c r="C15" s="241"/>
      <c r="D15" s="241"/>
      <c r="E15" s="241"/>
      <c r="F15" s="241"/>
      <c r="G15" s="241"/>
      <c r="H15" s="241"/>
      <c r="I15" s="241"/>
      <c r="J15" s="241"/>
      <c r="K15" s="241"/>
      <c r="L15" s="241"/>
      <c r="M15" s="241"/>
      <c r="N15" s="241"/>
      <c r="O15" s="241"/>
      <c r="P15" s="241"/>
      <c r="Q15" s="241"/>
      <c r="R15" s="241"/>
      <c r="S15" s="241"/>
      <c r="T15" s="241"/>
      <c r="U15" s="241"/>
    </row>
    <row r="16" spans="1:22">
      <c r="B16" s="58"/>
      <c r="C16" s="58"/>
      <c r="D16" s="58"/>
      <c r="E16" s="59"/>
      <c r="F16" s="58"/>
      <c r="G16" s="58"/>
      <c r="H16" s="58"/>
      <c r="I16" s="58"/>
      <c r="J16" s="58"/>
      <c r="K16" s="58"/>
      <c r="L16" s="58"/>
      <c r="M16" s="58"/>
      <c r="N16" s="58"/>
      <c r="O16" s="58"/>
      <c r="P16" s="58"/>
      <c r="Q16" s="58"/>
      <c r="R16" s="58"/>
      <c r="S16" s="58"/>
      <c r="T16" s="58"/>
      <c r="U16" s="58"/>
    </row>
    <row r="17" spans="1:21">
      <c r="B17" s="58"/>
      <c r="C17" s="60" t="s">
        <v>164</v>
      </c>
      <c r="D17" s="60"/>
      <c r="E17" s="61" t="s">
        <v>25</v>
      </c>
      <c r="F17" s="62">
        <v>0.04</v>
      </c>
      <c r="G17" s="58"/>
      <c r="H17" s="58"/>
      <c r="I17" s="58"/>
      <c r="J17" s="58"/>
      <c r="K17" s="58"/>
      <c r="L17" s="58"/>
      <c r="M17" s="58"/>
      <c r="N17" s="58"/>
      <c r="O17" s="58"/>
      <c r="P17" s="58"/>
      <c r="Q17" s="58"/>
      <c r="R17" s="58"/>
      <c r="S17" s="58"/>
      <c r="T17" s="58"/>
      <c r="U17" s="63"/>
    </row>
    <row r="18" spans="1:21">
      <c r="B18" s="58"/>
      <c r="C18" s="64" t="s">
        <v>82</v>
      </c>
      <c r="D18" s="64"/>
      <c r="E18" s="65" t="s">
        <v>52</v>
      </c>
      <c r="F18" s="66">
        <v>0</v>
      </c>
      <c r="G18" s="66">
        <f t="shared" ref="G18:T18" si="3">F18+1</f>
        <v>1</v>
      </c>
      <c r="H18" s="66">
        <f t="shared" si="3"/>
        <v>2</v>
      </c>
      <c r="I18" s="66">
        <f t="shared" si="3"/>
        <v>3</v>
      </c>
      <c r="J18" s="66">
        <f t="shared" si="3"/>
        <v>4</v>
      </c>
      <c r="K18" s="66">
        <f t="shared" si="3"/>
        <v>5</v>
      </c>
      <c r="L18" s="66">
        <f t="shared" si="3"/>
        <v>6</v>
      </c>
      <c r="M18" s="66">
        <f t="shared" si="3"/>
        <v>7</v>
      </c>
      <c r="N18" s="66">
        <f t="shared" si="3"/>
        <v>8</v>
      </c>
      <c r="O18" s="66">
        <f t="shared" si="3"/>
        <v>9</v>
      </c>
      <c r="P18" s="66">
        <f t="shared" si="3"/>
        <v>10</v>
      </c>
      <c r="Q18" s="66">
        <f t="shared" si="3"/>
        <v>11</v>
      </c>
      <c r="R18" s="66">
        <f t="shared" si="3"/>
        <v>12</v>
      </c>
      <c r="S18" s="66">
        <f t="shared" si="3"/>
        <v>13</v>
      </c>
      <c r="T18" s="66">
        <f t="shared" si="3"/>
        <v>14</v>
      </c>
      <c r="U18" s="63"/>
    </row>
    <row r="19" spans="1:21">
      <c r="B19" s="67"/>
      <c r="C19" s="68" t="s">
        <v>83</v>
      </c>
      <c r="D19" s="68"/>
      <c r="E19" s="69" t="s">
        <v>84</v>
      </c>
      <c r="F19" s="70">
        <f t="shared" ref="F19:T19" si="4">1/(1+$F$17)^F18</f>
        <v>1</v>
      </c>
      <c r="G19" s="70">
        <f t="shared" si="4"/>
        <v>0.96153846153846145</v>
      </c>
      <c r="H19" s="70">
        <f t="shared" si="4"/>
        <v>0.92455621301775137</v>
      </c>
      <c r="I19" s="70">
        <f t="shared" si="4"/>
        <v>0.88899635867091487</v>
      </c>
      <c r="J19" s="70">
        <f t="shared" si="4"/>
        <v>0.85480419102972571</v>
      </c>
      <c r="K19" s="70">
        <f t="shared" si="4"/>
        <v>0.82192710675935154</v>
      </c>
      <c r="L19" s="70">
        <f t="shared" si="4"/>
        <v>0.79031452573014571</v>
      </c>
      <c r="M19" s="70">
        <f t="shared" si="4"/>
        <v>0.75991781320206331</v>
      </c>
      <c r="N19" s="70">
        <f t="shared" si="4"/>
        <v>0.73069020500198378</v>
      </c>
      <c r="O19" s="70">
        <f t="shared" si="4"/>
        <v>0.70258673557883045</v>
      </c>
      <c r="P19" s="70">
        <f t="shared" si="4"/>
        <v>0.67556416882579851</v>
      </c>
      <c r="Q19" s="70">
        <f t="shared" si="4"/>
        <v>0.6495809315632679</v>
      </c>
      <c r="R19" s="70">
        <f t="shared" si="4"/>
        <v>0.62459704958006512</v>
      </c>
      <c r="S19" s="70">
        <f t="shared" si="4"/>
        <v>0.600574086134678</v>
      </c>
      <c r="T19" s="70">
        <f t="shared" si="4"/>
        <v>0.57747508282180582</v>
      </c>
      <c r="U19" s="63"/>
    </row>
    <row r="20" spans="1:21">
      <c r="B20" s="71">
        <v>1</v>
      </c>
      <c r="C20" s="72" t="s">
        <v>160</v>
      </c>
      <c r="D20" s="72"/>
      <c r="E20" s="73" t="s">
        <v>24</v>
      </c>
      <c r="F20" s="74">
        <f t="shared" ref="F20:T20" si="5">F19*F7</f>
        <v>0</v>
      </c>
      <c r="G20" s="74">
        <f t="shared" si="5"/>
        <v>0</v>
      </c>
      <c r="H20" s="74">
        <f t="shared" si="5"/>
        <v>0</v>
      </c>
      <c r="I20" s="74">
        <f t="shared" si="5"/>
        <v>0</v>
      </c>
      <c r="J20" s="74">
        <f t="shared" si="5"/>
        <v>0</v>
      </c>
      <c r="K20" s="74">
        <f t="shared" si="5"/>
        <v>0</v>
      </c>
      <c r="L20" s="74">
        <f t="shared" si="5"/>
        <v>0</v>
      </c>
      <c r="M20" s="74">
        <f t="shared" si="5"/>
        <v>0</v>
      </c>
      <c r="N20" s="74">
        <f t="shared" si="5"/>
        <v>0</v>
      </c>
      <c r="O20" s="74">
        <f t="shared" si="5"/>
        <v>0</v>
      </c>
      <c r="P20" s="74">
        <f t="shared" si="5"/>
        <v>0</v>
      </c>
      <c r="Q20" s="74">
        <f t="shared" si="5"/>
        <v>0</v>
      </c>
      <c r="R20" s="74">
        <f t="shared" si="5"/>
        <v>0</v>
      </c>
      <c r="S20" s="74">
        <f t="shared" si="5"/>
        <v>0</v>
      </c>
      <c r="T20" s="74">
        <f t="shared" si="5"/>
        <v>0</v>
      </c>
      <c r="U20" s="75">
        <f>SUM(F20:T20)</f>
        <v>0</v>
      </c>
    </row>
    <row r="21" spans="1:21">
      <c r="B21" s="76">
        <v>2</v>
      </c>
      <c r="C21" s="77" t="s">
        <v>161</v>
      </c>
      <c r="D21" s="77"/>
      <c r="E21" s="78" t="s">
        <v>24</v>
      </c>
      <c r="F21" s="63">
        <f t="shared" ref="F21:T21" si="6">F19*F8</f>
        <v>0</v>
      </c>
      <c r="G21" s="63">
        <f t="shared" si="6"/>
        <v>0</v>
      </c>
      <c r="H21" s="63">
        <f t="shared" si="6"/>
        <v>0</v>
      </c>
      <c r="I21" s="63">
        <f t="shared" si="6"/>
        <v>0</v>
      </c>
      <c r="J21" s="63">
        <f t="shared" si="6"/>
        <v>0</v>
      </c>
      <c r="K21" s="63">
        <f t="shared" si="6"/>
        <v>0</v>
      </c>
      <c r="L21" s="63">
        <f t="shared" si="6"/>
        <v>0</v>
      </c>
      <c r="M21" s="63">
        <f t="shared" si="6"/>
        <v>0</v>
      </c>
      <c r="N21" s="63">
        <f t="shared" si="6"/>
        <v>0</v>
      </c>
      <c r="O21" s="63">
        <f t="shared" si="6"/>
        <v>0</v>
      </c>
      <c r="P21" s="63">
        <f t="shared" si="6"/>
        <v>0</v>
      </c>
      <c r="Q21" s="63">
        <f t="shared" si="6"/>
        <v>0</v>
      </c>
      <c r="R21" s="63">
        <f t="shared" si="6"/>
        <v>0</v>
      </c>
      <c r="S21" s="63">
        <f t="shared" si="6"/>
        <v>0</v>
      </c>
      <c r="T21" s="63">
        <f t="shared" si="6"/>
        <v>0</v>
      </c>
      <c r="U21" s="75">
        <f>SUM(F21:T21)</f>
        <v>0</v>
      </c>
    </row>
    <row r="22" spans="1:21">
      <c r="B22" s="142">
        <v>3</v>
      </c>
      <c r="C22" s="68" t="s">
        <v>162</v>
      </c>
      <c r="D22" s="68"/>
      <c r="E22" s="83" t="s">
        <v>24</v>
      </c>
      <c r="F22" s="67">
        <f>F19*F12</f>
        <v>0</v>
      </c>
      <c r="G22" s="67">
        <f t="shared" ref="G22:T22" si="7">G19*G12</f>
        <v>0</v>
      </c>
      <c r="H22" s="67">
        <f t="shared" si="7"/>
        <v>0</v>
      </c>
      <c r="I22" s="67">
        <f t="shared" si="7"/>
        <v>0</v>
      </c>
      <c r="J22" s="67">
        <f t="shared" si="7"/>
        <v>0</v>
      </c>
      <c r="K22" s="67">
        <f t="shared" si="7"/>
        <v>0</v>
      </c>
      <c r="L22" s="67">
        <f t="shared" si="7"/>
        <v>0</v>
      </c>
      <c r="M22" s="67">
        <f t="shared" si="7"/>
        <v>0</v>
      </c>
      <c r="N22" s="67">
        <f t="shared" si="7"/>
        <v>0</v>
      </c>
      <c r="O22" s="67">
        <f t="shared" si="7"/>
        <v>0</v>
      </c>
      <c r="P22" s="67">
        <f t="shared" si="7"/>
        <v>0</v>
      </c>
      <c r="Q22" s="67">
        <f t="shared" si="7"/>
        <v>0</v>
      </c>
      <c r="R22" s="67">
        <f t="shared" si="7"/>
        <v>0</v>
      </c>
      <c r="S22" s="67">
        <f t="shared" si="7"/>
        <v>0</v>
      </c>
      <c r="T22" s="67">
        <f t="shared" si="7"/>
        <v>0</v>
      </c>
      <c r="U22" s="143">
        <f>SUM(F22:T22)</f>
        <v>0</v>
      </c>
    </row>
    <row r="23" spans="1:21">
      <c r="B23" s="58"/>
      <c r="C23" s="58"/>
      <c r="D23" s="58"/>
      <c r="E23" s="58"/>
      <c r="F23" s="58"/>
      <c r="G23" s="58"/>
      <c r="H23" s="58"/>
      <c r="I23" s="58"/>
      <c r="J23" s="58"/>
      <c r="K23" s="58"/>
      <c r="L23" s="58"/>
      <c r="M23" s="58"/>
      <c r="N23" s="58"/>
      <c r="O23" s="58"/>
      <c r="P23" s="58"/>
      <c r="Q23" s="58"/>
      <c r="R23" s="58"/>
      <c r="S23" s="58"/>
      <c r="T23" s="58"/>
      <c r="U23" s="58"/>
    </row>
    <row r="24" spans="1:21">
      <c r="A24" s="239"/>
      <c r="B24" s="239" t="s">
        <v>89</v>
      </c>
      <c r="C24" s="239"/>
      <c r="D24" s="239"/>
      <c r="E24" s="240"/>
      <c r="F24" s="240" t="s">
        <v>166</v>
      </c>
      <c r="G24" s="240"/>
      <c r="H24" s="240" t="s">
        <v>167</v>
      </c>
      <c r="I24" s="240"/>
      <c r="J24" s="240" t="s">
        <v>168</v>
      </c>
      <c r="K24" s="58"/>
      <c r="L24" s="58"/>
      <c r="M24" s="58"/>
      <c r="N24" s="58"/>
      <c r="O24" s="58"/>
      <c r="P24" s="58"/>
      <c r="Q24" s="58"/>
      <c r="R24" s="58"/>
      <c r="S24" s="58"/>
      <c r="T24" s="58"/>
      <c r="U24" s="58"/>
    </row>
    <row r="25" spans="1:21">
      <c r="B25" s="66"/>
      <c r="C25" s="141" t="s">
        <v>158</v>
      </c>
      <c r="D25" s="144"/>
      <c r="E25" s="78" t="s">
        <v>24</v>
      </c>
      <c r="F25" s="84">
        <f>'FIN-inv. analīze'!E28</f>
        <v>0</v>
      </c>
      <c r="G25" s="58"/>
      <c r="H25" s="84">
        <f>U22</f>
        <v>0</v>
      </c>
      <c r="I25" s="58"/>
      <c r="J25" s="218" t="e">
        <f>H25/F25-1</f>
        <v>#DIV/0!</v>
      </c>
      <c r="K25" s="58"/>
      <c r="L25" s="58"/>
      <c r="M25" s="58"/>
      <c r="N25" s="58"/>
      <c r="O25" s="58"/>
      <c r="P25" s="58"/>
      <c r="Q25" s="58"/>
      <c r="R25" s="58"/>
      <c r="S25" s="58"/>
      <c r="T25" s="58"/>
      <c r="U25" s="58"/>
    </row>
    <row r="26" spans="1:21">
      <c r="B26" s="66"/>
      <c r="C26" s="140" t="s">
        <v>159</v>
      </c>
      <c r="D26" s="140"/>
      <c r="E26" s="78" t="s">
        <v>25</v>
      </c>
      <c r="F26" s="147" t="e">
        <f>'FIN-inv. analīze'!E29</f>
        <v>#NUM!</v>
      </c>
      <c r="G26" s="88"/>
      <c r="H26" s="147" t="e">
        <f>IRR(F12:T12)</f>
        <v>#NUM!</v>
      </c>
      <c r="I26" s="58"/>
      <c r="J26" s="218" t="e">
        <f>H26/F26-1</f>
        <v>#NUM!</v>
      </c>
      <c r="K26" s="58"/>
      <c r="L26" s="58"/>
      <c r="M26" s="58"/>
      <c r="N26" s="58"/>
      <c r="O26" s="58"/>
      <c r="P26" s="58"/>
      <c r="Q26" s="58"/>
      <c r="R26" s="58"/>
      <c r="S26" s="58"/>
      <c r="T26" s="58"/>
      <c r="U26" s="58"/>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8.xml><?xml version="1.0" encoding="utf-8"?>
<worksheet xmlns="http://schemas.openxmlformats.org/spreadsheetml/2006/main" xmlns:r="http://schemas.openxmlformats.org/officeDocument/2006/relationships">
  <sheetPr>
    <tabColor rgb="FF92D050"/>
    <pageSetUpPr fitToPage="1"/>
  </sheetPr>
  <dimension ref="A1:V41"/>
  <sheetViews>
    <sheetView showGridLines="0" topLeftCell="A3" zoomScale="85" zoomScaleNormal="85" workbookViewId="0">
      <selection activeCell="H45" sqref="H45"/>
    </sheetView>
  </sheetViews>
  <sheetFormatPr defaultColWidth="10" defaultRowHeight="12.75"/>
  <cols>
    <col min="1" max="1" width="2.5703125" style="23" customWidth="1"/>
    <col min="2" max="2" width="5.140625" style="23" customWidth="1"/>
    <col min="3" max="3" width="46.28515625" style="23" customWidth="1"/>
    <col min="4" max="4" width="15.7109375" style="23" customWidth="1"/>
    <col min="5" max="5" width="6" style="52" customWidth="1"/>
    <col min="6" max="19" width="13.42578125" style="23" customWidth="1"/>
    <col min="20" max="20" width="9.28515625" style="23" customWidth="1"/>
    <col min="21" max="21" width="12.28515625" style="23" customWidth="1"/>
    <col min="22" max="22" width="9.42578125" style="23" customWidth="1"/>
    <col min="23" max="16384" width="10" style="23"/>
  </cols>
  <sheetData>
    <row r="1" spans="1:22" hidden="1">
      <c r="A1" s="254"/>
      <c r="B1" s="255"/>
      <c r="C1" s="255"/>
      <c r="D1" s="255"/>
      <c r="E1" s="256"/>
      <c r="F1" s="255"/>
      <c r="G1" s="255"/>
      <c r="H1" s="255"/>
      <c r="I1" s="255"/>
      <c r="J1" s="255"/>
      <c r="K1" s="255"/>
      <c r="L1" s="255"/>
      <c r="M1" s="255"/>
      <c r="N1" s="255"/>
      <c r="O1" s="255"/>
      <c r="P1" s="255"/>
      <c r="Q1" s="255"/>
      <c r="R1" s="255"/>
      <c r="S1" s="255"/>
      <c r="T1" s="255"/>
      <c r="U1" s="257"/>
    </row>
    <row r="2" spans="1:22" hidden="1">
      <c r="A2" s="258"/>
      <c r="B2" s="259"/>
      <c r="C2" s="260"/>
      <c r="D2" s="260"/>
      <c r="E2" s="261"/>
      <c r="F2" s="260"/>
      <c r="G2" s="260"/>
      <c r="H2" s="260"/>
      <c r="I2" s="260"/>
      <c r="J2" s="260"/>
      <c r="K2" s="260"/>
      <c r="L2" s="260"/>
      <c r="M2" s="260"/>
      <c r="N2" s="260"/>
      <c r="O2" s="260"/>
      <c r="P2" s="260"/>
      <c r="Q2" s="260"/>
      <c r="R2" s="260"/>
      <c r="S2" s="260"/>
      <c r="T2" s="260"/>
      <c r="U2" s="262"/>
    </row>
    <row r="3" spans="1:22" ht="28.5">
      <c r="A3" s="247"/>
      <c r="B3" s="248"/>
      <c r="C3" s="249"/>
      <c r="D3" s="249"/>
      <c r="E3" s="250" t="s">
        <v>64</v>
      </c>
      <c r="F3" s="251">
        <f>'obj1'!C27</f>
        <v>2020</v>
      </c>
      <c r="G3" s="251">
        <f>'obj1'!D27</f>
        <v>2021</v>
      </c>
      <c r="H3" s="251">
        <f>'obj1'!E27</f>
        <v>2022</v>
      </c>
      <c r="I3" s="251">
        <f>'obj1'!F27</f>
        <v>2023</v>
      </c>
      <c r="J3" s="251">
        <f>'obj1'!G27</f>
        <v>2024</v>
      </c>
      <c r="K3" s="251">
        <f>'obj1'!H27</f>
        <v>2025</v>
      </c>
      <c r="L3" s="251">
        <f>'obj1'!I27</f>
        <v>2026</v>
      </c>
      <c r="M3" s="251">
        <f>'obj1'!J27</f>
        <v>2027</v>
      </c>
      <c r="N3" s="251">
        <f>'obj1'!K27</f>
        <v>2028</v>
      </c>
      <c r="O3" s="251">
        <f>'obj1'!L27</f>
        <v>2029</v>
      </c>
      <c r="P3" s="251">
        <f>'obj1'!M27</f>
        <v>2030</v>
      </c>
      <c r="Q3" s="251">
        <f>'obj1'!N27</f>
        <v>2031</v>
      </c>
      <c r="R3" s="251">
        <f>'obj1'!O27</f>
        <v>2032</v>
      </c>
      <c r="S3" s="251">
        <f>'obj1'!P27</f>
        <v>2033</v>
      </c>
      <c r="T3" s="251">
        <f>'obj1'!Q27</f>
        <v>2034</v>
      </c>
      <c r="U3" s="252" t="s">
        <v>65</v>
      </c>
    </row>
    <row r="4" spans="1:22">
      <c r="A4" s="29"/>
      <c r="B4" s="29"/>
      <c r="C4" s="29"/>
      <c r="D4" s="29"/>
      <c r="E4" s="30"/>
      <c r="F4" s="31"/>
      <c r="G4" s="31"/>
      <c r="H4" s="31"/>
      <c r="I4" s="31"/>
      <c r="J4" s="31"/>
      <c r="K4" s="31"/>
      <c r="L4" s="31"/>
      <c r="M4" s="31"/>
      <c r="N4" s="31"/>
      <c r="O4" s="31"/>
      <c r="P4" s="31"/>
      <c r="Q4" s="31"/>
      <c r="R4" s="31"/>
      <c r="S4" s="31"/>
      <c r="T4" s="31"/>
      <c r="U4" s="31"/>
    </row>
    <row r="5" spans="1:22">
      <c r="A5" s="242"/>
      <c r="B5" s="243" t="s">
        <v>66</v>
      </c>
      <c r="C5" s="243"/>
      <c r="D5" s="243"/>
      <c r="E5" s="244"/>
      <c r="F5" s="245"/>
      <c r="G5" s="245"/>
      <c r="H5" s="245"/>
      <c r="I5" s="245"/>
      <c r="J5" s="245"/>
      <c r="K5" s="245"/>
      <c r="L5" s="245"/>
      <c r="M5" s="245"/>
      <c r="N5" s="245"/>
      <c r="O5" s="245"/>
      <c r="P5" s="245"/>
      <c r="Q5" s="245"/>
      <c r="R5" s="245"/>
      <c r="S5" s="245"/>
      <c r="T5" s="245"/>
      <c r="U5" s="246"/>
    </row>
    <row r="6" spans="1:22">
      <c r="A6" s="29"/>
      <c r="B6" s="29"/>
      <c r="C6" s="29"/>
      <c r="D6" s="145" t="s">
        <v>165</v>
      </c>
      <c r="E6" s="30"/>
      <c r="F6" s="31"/>
      <c r="G6" s="31"/>
      <c r="H6" s="31"/>
      <c r="I6" s="31"/>
      <c r="J6" s="31"/>
      <c r="K6" s="31"/>
      <c r="L6" s="31"/>
      <c r="M6" s="31"/>
      <c r="N6" s="31"/>
      <c r="O6" s="31"/>
      <c r="P6" s="31"/>
      <c r="Q6" s="31"/>
      <c r="R6" s="31"/>
      <c r="S6" s="31"/>
      <c r="T6" s="31"/>
      <c r="U6" s="31"/>
    </row>
    <row r="7" spans="1:22" ht="13.5" thickBot="1">
      <c r="A7" s="32"/>
      <c r="B7" s="33">
        <v>1</v>
      </c>
      <c r="C7" s="34" t="s">
        <v>93</v>
      </c>
      <c r="D7" s="34"/>
      <c r="E7" s="33" t="s">
        <v>24</v>
      </c>
      <c r="F7" s="35">
        <f>SUM(F8:F15)</f>
        <v>0</v>
      </c>
      <c r="G7" s="35">
        <f t="shared" ref="G7:T7" si="0">SUM(G8:G15)</f>
        <v>0</v>
      </c>
      <c r="H7" s="35">
        <f t="shared" si="0"/>
        <v>0</v>
      </c>
      <c r="I7" s="35">
        <f t="shared" si="0"/>
        <v>0</v>
      </c>
      <c r="J7" s="35">
        <f t="shared" si="0"/>
        <v>0</v>
      </c>
      <c r="K7" s="35">
        <f t="shared" si="0"/>
        <v>0</v>
      </c>
      <c r="L7" s="35">
        <f>SUM(L8:L15)</f>
        <v>0</v>
      </c>
      <c r="M7" s="35">
        <f t="shared" si="0"/>
        <v>0</v>
      </c>
      <c r="N7" s="35">
        <f t="shared" si="0"/>
        <v>0</v>
      </c>
      <c r="O7" s="35">
        <f t="shared" si="0"/>
        <v>0</v>
      </c>
      <c r="P7" s="35">
        <f t="shared" si="0"/>
        <v>0</v>
      </c>
      <c r="Q7" s="35">
        <f t="shared" si="0"/>
        <v>0</v>
      </c>
      <c r="R7" s="35">
        <f t="shared" si="0"/>
        <v>0</v>
      </c>
      <c r="S7" s="35">
        <f t="shared" si="0"/>
        <v>0</v>
      </c>
      <c r="T7" s="35">
        <f t="shared" si="0"/>
        <v>0</v>
      </c>
      <c r="U7" s="36">
        <f t="shared" ref="U7:U23" si="1">SUM(F7:T7)</f>
        <v>0</v>
      </c>
      <c r="V7" s="37"/>
    </row>
    <row r="8" spans="1:22" ht="13.5" thickBot="1">
      <c r="A8" s="38"/>
      <c r="B8" s="39" t="s">
        <v>67</v>
      </c>
      <c r="C8" s="40" t="s">
        <v>113</v>
      </c>
      <c r="D8" s="146">
        <v>0</v>
      </c>
      <c r="E8" s="40" t="s">
        <v>24</v>
      </c>
      <c r="F8" s="41">
        <f>'Soc.ek. analīze'!E8*(1+$D$8)</f>
        <v>0</v>
      </c>
      <c r="G8" s="41">
        <f>'Soc.ek. analīze'!F8*(1+$D$8)</f>
        <v>0</v>
      </c>
      <c r="H8" s="41">
        <f>'Soc.ek. analīze'!G8*(1+$D$8)</f>
        <v>0</v>
      </c>
      <c r="I8" s="41">
        <f>'Soc.ek. analīze'!H8*(1+$D$8)</f>
        <v>0</v>
      </c>
      <c r="J8" s="41">
        <f>'Soc.ek. analīze'!I8*(1+$D$8)</f>
        <v>0</v>
      </c>
      <c r="K8" s="41">
        <f>'Soc.ek. analīze'!J8*(1+$D$8)</f>
        <v>0</v>
      </c>
      <c r="L8" s="41">
        <f>'Soc.ek. analīze'!K8*(1+$D$8)</f>
        <v>0</v>
      </c>
      <c r="M8" s="41">
        <f>'Soc.ek. analīze'!L8*(1+$D$8)</f>
        <v>0</v>
      </c>
      <c r="N8" s="41">
        <f>'Soc.ek. analīze'!M8*(1+$D$8)</f>
        <v>0</v>
      </c>
      <c r="O8" s="41">
        <f>'Soc.ek. analīze'!N8*(1+$D$8)</f>
        <v>0</v>
      </c>
      <c r="P8" s="41">
        <f>'Soc.ek. analīze'!O8*(1+$D$8)</f>
        <v>0</v>
      </c>
      <c r="Q8" s="41">
        <f>'Soc.ek. analīze'!P8*(1+$D$8)</f>
        <v>0</v>
      </c>
      <c r="R8" s="41">
        <f>'Soc.ek. analīze'!Q8*(1+$D$8)</f>
        <v>0</v>
      </c>
      <c r="S8" s="41">
        <f>'Soc.ek. analīze'!R8*(1+$D$8)</f>
        <v>0</v>
      </c>
      <c r="T8" s="41">
        <f>'Soc.ek. analīze'!S8*(1+$D$8)</f>
        <v>0</v>
      </c>
      <c r="U8" s="36">
        <f t="shared" si="1"/>
        <v>0</v>
      </c>
      <c r="V8" s="42"/>
    </row>
    <row r="9" spans="1:22" ht="13.5" thickBot="1">
      <c r="A9" s="38"/>
      <c r="B9" s="39" t="s">
        <v>68</v>
      </c>
      <c r="C9" s="40" t="s">
        <v>114</v>
      </c>
      <c r="D9" s="146">
        <v>0</v>
      </c>
      <c r="E9" s="40" t="s">
        <v>24</v>
      </c>
      <c r="F9" s="41">
        <f>'Soc.ek. analīze'!E9*(1+$D$9)</f>
        <v>0</v>
      </c>
      <c r="G9" s="41">
        <f>'Soc.ek. analīze'!F9*(1+$D$9)</f>
        <v>0</v>
      </c>
      <c r="H9" s="41">
        <f>'Soc.ek. analīze'!G9*(1+$D$9)</f>
        <v>0</v>
      </c>
      <c r="I9" s="41">
        <f>'Soc.ek. analīze'!H9*(1+$D$9)</f>
        <v>0</v>
      </c>
      <c r="J9" s="41">
        <f>'Soc.ek. analīze'!I9*(1+$D$9)</f>
        <v>0</v>
      </c>
      <c r="K9" s="41">
        <f>'Soc.ek. analīze'!J9*(1+$D$9)</f>
        <v>0</v>
      </c>
      <c r="L9" s="41">
        <f>'Soc.ek. analīze'!K9*(1+$D$9)</f>
        <v>0</v>
      </c>
      <c r="M9" s="41">
        <f>'Soc.ek. analīze'!L9*(1+$D$9)</f>
        <v>0</v>
      </c>
      <c r="N9" s="41">
        <f>'Soc.ek. analīze'!M9*(1+$D$9)</f>
        <v>0</v>
      </c>
      <c r="O9" s="41">
        <f>'Soc.ek. analīze'!N9*(1+$D$9)</f>
        <v>0</v>
      </c>
      <c r="P9" s="41">
        <f>'Soc.ek. analīze'!O9*(1+$D$9)</f>
        <v>0</v>
      </c>
      <c r="Q9" s="41">
        <f>'Soc.ek. analīze'!P9*(1+$D$9)</f>
        <v>0</v>
      </c>
      <c r="R9" s="41">
        <f>'Soc.ek. analīze'!Q9*(1+$D$9)</f>
        <v>0</v>
      </c>
      <c r="S9" s="41">
        <f>'Soc.ek. analīze'!R9*(1+$D$9)</f>
        <v>0</v>
      </c>
      <c r="T9" s="41">
        <f>'Soc.ek. analīze'!S9*(1+$D$9)</f>
        <v>0</v>
      </c>
      <c r="U9" s="36">
        <f t="shared" si="1"/>
        <v>0</v>
      </c>
      <c r="V9" s="42"/>
    </row>
    <row r="10" spans="1:22" ht="13.5" thickBot="1">
      <c r="A10" s="38"/>
      <c r="B10" s="39" t="s">
        <v>69</v>
      </c>
      <c r="C10" s="40" t="s">
        <v>115</v>
      </c>
      <c r="D10" s="146">
        <v>0</v>
      </c>
      <c r="E10" s="40" t="s">
        <v>24</v>
      </c>
      <c r="F10" s="41">
        <f>'Soc.ek. analīze'!E10*(1+$D$10)</f>
        <v>0</v>
      </c>
      <c r="G10" s="41">
        <f>'Soc.ek. analīze'!F10*(1+$D$10)</f>
        <v>0</v>
      </c>
      <c r="H10" s="41">
        <f>'Soc.ek. analīze'!G10*(1+$D$10)</f>
        <v>0</v>
      </c>
      <c r="I10" s="41">
        <f>'Soc.ek. analīze'!H10*(1+$D$10)</f>
        <v>0</v>
      </c>
      <c r="J10" s="41">
        <f>'Soc.ek. analīze'!I10*(1+$D$10)</f>
        <v>0</v>
      </c>
      <c r="K10" s="41">
        <f>'Soc.ek. analīze'!J10*(1+$D$10)</f>
        <v>0</v>
      </c>
      <c r="L10" s="41">
        <f>'Soc.ek. analīze'!K10*(1+$D$10)</f>
        <v>0</v>
      </c>
      <c r="M10" s="41">
        <f>'Soc.ek. analīze'!L10*(1+$D$10)</f>
        <v>0</v>
      </c>
      <c r="N10" s="41">
        <f>'Soc.ek. analīze'!M10*(1+$D$10)</f>
        <v>0</v>
      </c>
      <c r="O10" s="41">
        <f>'Soc.ek. analīze'!N10*(1+$D$10)</f>
        <v>0</v>
      </c>
      <c r="P10" s="41">
        <f>'Soc.ek. analīze'!O10*(1+$D$10)</f>
        <v>0</v>
      </c>
      <c r="Q10" s="41">
        <f>'Soc.ek. analīze'!P10*(1+$D$10)</f>
        <v>0</v>
      </c>
      <c r="R10" s="41">
        <f>'Soc.ek. analīze'!Q10*(1+$D$10)</f>
        <v>0</v>
      </c>
      <c r="S10" s="41">
        <f>'Soc.ek. analīze'!R10*(1+$D$10)</f>
        <v>0</v>
      </c>
      <c r="T10" s="41">
        <f>'Soc.ek. analīze'!S10*(1+$D$10)</f>
        <v>0</v>
      </c>
      <c r="U10" s="36">
        <f t="shared" si="1"/>
        <v>0</v>
      </c>
      <c r="V10" s="42"/>
    </row>
    <row r="11" spans="1:22" ht="13.5" thickBot="1">
      <c r="A11" s="38"/>
      <c r="B11" s="39" t="s">
        <v>70</v>
      </c>
      <c r="C11" s="40" t="s">
        <v>116</v>
      </c>
      <c r="D11" s="146">
        <v>0</v>
      </c>
      <c r="E11" s="40" t="s">
        <v>24</v>
      </c>
      <c r="F11" s="41">
        <f>'Soc.ek. analīze'!E11*(1+$D$11)</f>
        <v>0</v>
      </c>
      <c r="G11" s="41">
        <f>'Soc.ek. analīze'!F11*(1+$D$11)</f>
        <v>0</v>
      </c>
      <c r="H11" s="41">
        <f>'Soc.ek. analīze'!G11*(1+$D$11)</f>
        <v>0</v>
      </c>
      <c r="I11" s="41">
        <f>'Soc.ek. analīze'!H11*(1+$D$11)</f>
        <v>0</v>
      </c>
      <c r="J11" s="41">
        <f>'Soc.ek. analīze'!I11*(1+$D$11)</f>
        <v>0</v>
      </c>
      <c r="K11" s="41">
        <f>'Soc.ek. analīze'!J11*(1+$D$11)</f>
        <v>0</v>
      </c>
      <c r="L11" s="41">
        <f>'Soc.ek. analīze'!K11*(1+$D$11)</f>
        <v>0</v>
      </c>
      <c r="M11" s="41">
        <f>'Soc.ek. analīze'!L11*(1+$D$11)</f>
        <v>0</v>
      </c>
      <c r="N11" s="41">
        <f>'Soc.ek. analīze'!M11*(1+$D$11)</f>
        <v>0</v>
      </c>
      <c r="O11" s="41">
        <f>'Soc.ek. analīze'!N11*(1+$D$11)</f>
        <v>0</v>
      </c>
      <c r="P11" s="41">
        <f>'Soc.ek. analīze'!O11*(1+$D$11)</f>
        <v>0</v>
      </c>
      <c r="Q11" s="41">
        <f>'Soc.ek. analīze'!P11*(1+$D$11)</f>
        <v>0</v>
      </c>
      <c r="R11" s="41">
        <f>'Soc.ek. analīze'!Q11*(1+$D$11)</f>
        <v>0</v>
      </c>
      <c r="S11" s="41">
        <f>'Soc.ek. analīze'!R11*(1+$D$11)</f>
        <v>0</v>
      </c>
      <c r="T11" s="41">
        <f>'Soc.ek. analīze'!S11*(1+$D$11)</f>
        <v>0</v>
      </c>
      <c r="U11" s="36">
        <f t="shared" si="1"/>
        <v>0</v>
      </c>
      <c r="V11" s="42"/>
    </row>
    <row r="12" spans="1:22" ht="13.5" thickBot="1">
      <c r="A12" s="38"/>
      <c r="B12" s="39" t="s">
        <v>71</v>
      </c>
      <c r="C12" s="40" t="s">
        <v>117</v>
      </c>
      <c r="D12" s="146">
        <v>0</v>
      </c>
      <c r="E12" s="40" t="s">
        <v>24</v>
      </c>
      <c r="F12" s="41">
        <f>'Soc.ek. analīze'!E12*(1+$D$12)</f>
        <v>0</v>
      </c>
      <c r="G12" s="41">
        <f>'Soc.ek. analīze'!F12*(1+$D$12)</f>
        <v>0</v>
      </c>
      <c r="H12" s="41">
        <f>'Soc.ek. analīze'!G12*(1+$D$12)</f>
        <v>0</v>
      </c>
      <c r="I12" s="41">
        <f>'Soc.ek. analīze'!H12*(1+$D$12)</f>
        <v>0</v>
      </c>
      <c r="J12" s="41">
        <f>'Soc.ek. analīze'!I12*(1+$D$12)</f>
        <v>0</v>
      </c>
      <c r="K12" s="41">
        <f>'Soc.ek. analīze'!J12*(1+$D$12)</f>
        <v>0</v>
      </c>
      <c r="L12" s="41">
        <f>'Soc.ek. analīze'!K12*(1+$D$12)</f>
        <v>0</v>
      </c>
      <c r="M12" s="41">
        <f>'Soc.ek. analīze'!L12*(1+$D$12)</f>
        <v>0</v>
      </c>
      <c r="N12" s="41">
        <f>'Soc.ek. analīze'!M12*(1+$D$12)</f>
        <v>0</v>
      </c>
      <c r="O12" s="41">
        <f>'Soc.ek. analīze'!N12*(1+$D$12)</f>
        <v>0</v>
      </c>
      <c r="P12" s="41">
        <f>'Soc.ek. analīze'!O12*(1+$D$12)</f>
        <v>0</v>
      </c>
      <c r="Q12" s="41">
        <f>'Soc.ek. analīze'!P12*(1+$D$12)</f>
        <v>0</v>
      </c>
      <c r="R12" s="41">
        <f>'Soc.ek. analīze'!Q12*(1+$D$12)</f>
        <v>0</v>
      </c>
      <c r="S12" s="41">
        <f>'Soc.ek. analīze'!R12*(1+$D$12)</f>
        <v>0</v>
      </c>
      <c r="T12" s="41">
        <f>'Soc.ek. analīze'!S12*(1+$D$12)</f>
        <v>0</v>
      </c>
      <c r="U12" s="36">
        <f t="shared" si="1"/>
        <v>0</v>
      </c>
      <c r="V12" s="42"/>
    </row>
    <row r="13" spans="1:22" ht="13.5" thickBot="1">
      <c r="A13" s="38"/>
      <c r="B13" s="39" t="s">
        <v>72</v>
      </c>
      <c r="C13" s="40" t="s">
        <v>132</v>
      </c>
      <c r="D13" s="146">
        <v>0</v>
      </c>
      <c r="E13" s="40" t="s">
        <v>24</v>
      </c>
      <c r="F13" s="41">
        <f>'Soc.ek. analīze'!E13*(1+$D$13)</f>
        <v>0</v>
      </c>
      <c r="G13" s="41">
        <f>'Soc.ek. analīze'!F13*(1+$D$13)</f>
        <v>0</v>
      </c>
      <c r="H13" s="41">
        <f>'Soc.ek. analīze'!G13*(1+$D$13)</f>
        <v>0</v>
      </c>
      <c r="I13" s="41">
        <f>'Soc.ek. analīze'!H13*(1+$D$13)</f>
        <v>0</v>
      </c>
      <c r="J13" s="41">
        <f>'Soc.ek. analīze'!I13*(1+$D$13)</f>
        <v>0</v>
      </c>
      <c r="K13" s="41">
        <f>'Soc.ek. analīze'!J13*(1+$D$13)</f>
        <v>0</v>
      </c>
      <c r="L13" s="41">
        <f>'Soc.ek. analīze'!K13*(1+$D$13)</f>
        <v>0</v>
      </c>
      <c r="M13" s="41">
        <f>'Soc.ek. analīze'!L13*(1+$D$13)</f>
        <v>0</v>
      </c>
      <c r="N13" s="41">
        <f>'Soc.ek. analīze'!M13*(1+$D$13)</f>
        <v>0</v>
      </c>
      <c r="O13" s="41">
        <f>'Soc.ek. analīze'!N13*(1+$D$13)</f>
        <v>0</v>
      </c>
      <c r="P13" s="41">
        <f>'Soc.ek. analīze'!O13*(1+$D$13)</f>
        <v>0</v>
      </c>
      <c r="Q13" s="41">
        <f>'Soc.ek. analīze'!P13*(1+$D$13)</f>
        <v>0</v>
      </c>
      <c r="R13" s="41">
        <f>'Soc.ek. analīze'!Q13*(1+$D$13)</f>
        <v>0</v>
      </c>
      <c r="S13" s="41">
        <f>'Soc.ek. analīze'!R13*(1+$D$13)</f>
        <v>0</v>
      </c>
      <c r="T13" s="41">
        <f>'Soc.ek. analīze'!S13*(1+$D$13)</f>
        <v>0</v>
      </c>
      <c r="U13" s="36">
        <f t="shared" si="1"/>
        <v>0</v>
      </c>
      <c r="V13" s="42"/>
    </row>
    <row r="14" spans="1:22" ht="13.5" thickBot="1">
      <c r="A14" s="38"/>
      <c r="B14" s="39" t="s">
        <v>73</v>
      </c>
      <c r="C14" s="40" t="s">
        <v>132</v>
      </c>
      <c r="D14" s="146">
        <v>0</v>
      </c>
      <c r="E14" s="40" t="s">
        <v>24</v>
      </c>
      <c r="F14" s="41">
        <f>'Soc.ek. analīze'!E14*(1+$D$14)</f>
        <v>0</v>
      </c>
      <c r="G14" s="41">
        <f>'Soc.ek. analīze'!F14*(1+$D$14)</f>
        <v>0</v>
      </c>
      <c r="H14" s="41">
        <f>'Soc.ek. analīze'!G14*(1+$D$14)</f>
        <v>0</v>
      </c>
      <c r="I14" s="41">
        <f>'Soc.ek. analīze'!H14*(1+$D$14)</f>
        <v>0</v>
      </c>
      <c r="J14" s="41">
        <f>'Soc.ek. analīze'!I14*(1+$D$14)</f>
        <v>0</v>
      </c>
      <c r="K14" s="41">
        <f>'Soc.ek. analīze'!J14*(1+$D$14)</f>
        <v>0</v>
      </c>
      <c r="L14" s="41">
        <f>'Soc.ek. analīze'!K14*(1+$D$14)</f>
        <v>0</v>
      </c>
      <c r="M14" s="41">
        <f>'Soc.ek. analīze'!L14*(1+$D$14)</f>
        <v>0</v>
      </c>
      <c r="N14" s="41">
        <f>'Soc.ek. analīze'!M14*(1+$D$14)</f>
        <v>0</v>
      </c>
      <c r="O14" s="41">
        <f>'Soc.ek. analīze'!N14*(1+$D$14)</f>
        <v>0</v>
      </c>
      <c r="P14" s="41">
        <f>'Soc.ek. analīze'!O14*(1+$D$14)</f>
        <v>0</v>
      </c>
      <c r="Q14" s="41">
        <f>'Soc.ek. analīze'!P14*(1+$D$14)</f>
        <v>0</v>
      </c>
      <c r="R14" s="41">
        <f>'Soc.ek. analīze'!Q14*(1+$D$14)</f>
        <v>0</v>
      </c>
      <c r="S14" s="41">
        <f>'Soc.ek. analīze'!R14*(1+$D$14)</f>
        <v>0</v>
      </c>
      <c r="T14" s="41">
        <f>'Soc.ek. analīze'!S14*(1+$D$14)</f>
        <v>0</v>
      </c>
      <c r="U14" s="36">
        <f t="shared" si="1"/>
        <v>0</v>
      </c>
      <c r="V14" s="42"/>
    </row>
    <row r="15" spans="1:22" ht="13.5" thickBot="1">
      <c r="A15" s="38"/>
      <c r="B15" s="39" t="s">
        <v>74</v>
      </c>
      <c r="C15" s="40" t="s">
        <v>132</v>
      </c>
      <c r="D15" s="146">
        <v>0</v>
      </c>
      <c r="E15" s="40" t="s">
        <v>24</v>
      </c>
      <c r="F15" s="41">
        <f>'Soc.ek. analīze'!E15*(1+$D$15)</f>
        <v>0</v>
      </c>
      <c r="G15" s="41">
        <f>'Soc.ek. analīze'!F15*(1+$D$15)</f>
        <v>0</v>
      </c>
      <c r="H15" s="41">
        <f>'Soc.ek. analīze'!G15*(1+$D$15)</f>
        <v>0</v>
      </c>
      <c r="I15" s="41">
        <f>'Soc.ek. analīze'!H15*(1+$D$15)</f>
        <v>0</v>
      </c>
      <c r="J15" s="41">
        <f>'Soc.ek. analīze'!I15*(1+$D$15)</f>
        <v>0</v>
      </c>
      <c r="K15" s="41">
        <f>'Soc.ek. analīze'!J15*(1+$D$15)</f>
        <v>0</v>
      </c>
      <c r="L15" s="41">
        <f>'Soc.ek. analīze'!K15*(1+$D$15)</f>
        <v>0</v>
      </c>
      <c r="M15" s="41">
        <f>'Soc.ek. analīze'!L15*(1+$D$15)</f>
        <v>0</v>
      </c>
      <c r="N15" s="41">
        <f>'Soc.ek. analīze'!M15*(1+$D$15)</f>
        <v>0</v>
      </c>
      <c r="O15" s="41">
        <f>'Soc.ek. analīze'!N15*(1+$D$15)</f>
        <v>0</v>
      </c>
      <c r="P15" s="41">
        <f>'Soc.ek. analīze'!O15*(1+$D$15)</f>
        <v>0</v>
      </c>
      <c r="Q15" s="41">
        <f>'Soc.ek. analīze'!P15*(1+$D$15)</f>
        <v>0</v>
      </c>
      <c r="R15" s="41">
        <f>'Soc.ek. analīze'!Q15*(1+$D$15)</f>
        <v>0</v>
      </c>
      <c r="S15" s="41">
        <f>'Soc.ek. analīze'!R15*(1+$D$15)</f>
        <v>0</v>
      </c>
      <c r="T15" s="41">
        <f>'Soc.ek. analīze'!S15*(1+$D$15)</f>
        <v>0</v>
      </c>
      <c r="U15" s="36">
        <f t="shared" si="1"/>
        <v>0</v>
      </c>
      <c r="V15" s="42"/>
    </row>
    <row r="16" spans="1:22" ht="13.5" thickBot="1">
      <c r="A16" s="45"/>
      <c r="B16" s="46">
        <v>2</v>
      </c>
      <c r="C16" s="46" t="s">
        <v>94</v>
      </c>
      <c r="D16" s="46"/>
      <c r="E16" s="46" t="s">
        <v>24</v>
      </c>
      <c r="F16" s="47">
        <f t="shared" ref="F16:T16" si="2">SUM(F17:F18)</f>
        <v>0</v>
      </c>
      <c r="G16" s="47">
        <f t="shared" si="2"/>
        <v>0</v>
      </c>
      <c r="H16" s="47">
        <f t="shared" si="2"/>
        <v>0</v>
      </c>
      <c r="I16" s="47">
        <f t="shared" si="2"/>
        <v>0</v>
      </c>
      <c r="J16" s="47">
        <f t="shared" si="2"/>
        <v>0</v>
      </c>
      <c r="K16" s="47">
        <f t="shared" si="2"/>
        <v>0</v>
      </c>
      <c r="L16" s="47">
        <f t="shared" si="2"/>
        <v>0</v>
      </c>
      <c r="M16" s="47">
        <f t="shared" si="2"/>
        <v>0</v>
      </c>
      <c r="N16" s="47">
        <f t="shared" si="2"/>
        <v>0</v>
      </c>
      <c r="O16" s="47">
        <f t="shared" si="2"/>
        <v>0</v>
      </c>
      <c r="P16" s="47">
        <f t="shared" si="2"/>
        <v>0</v>
      </c>
      <c r="Q16" s="47">
        <f t="shared" si="2"/>
        <v>0</v>
      </c>
      <c r="R16" s="47">
        <f t="shared" si="2"/>
        <v>0</v>
      </c>
      <c r="S16" s="47">
        <f t="shared" si="2"/>
        <v>0</v>
      </c>
      <c r="T16" s="47">
        <f t="shared" si="2"/>
        <v>0</v>
      </c>
      <c r="U16" s="36">
        <f t="shared" si="1"/>
        <v>0</v>
      </c>
      <c r="V16" s="42"/>
    </row>
    <row r="17" spans="1:21" ht="13.5" thickBot="1">
      <c r="A17" s="38"/>
      <c r="B17" s="39" t="s">
        <v>11</v>
      </c>
      <c r="C17" s="40" t="s">
        <v>95</v>
      </c>
      <c r="D17" s="146">
        <v>0</v>
      </c>
      <c r="E17" s="40" t="s">
        <v>24</v>
      </c>
      <c r="F17" s="41">
        <f>'Soc.ek. analīze'!E17*(1+$D$17)</f>
        <v>0</v>
      </c>
      <c r="G17" s="41">
        <f>'Soc.ek. analīze'!F17*(1+$D$17)</f>
        <v>0</v>
      </c>
      <c r="H17" s="41">
        <f>'Soc.ek. analīze'!G17*(1+$D$17)</f>
        <v>0</v>
      </c>
      <c r="I17" s="41">
        <f>'Soc.ek. analīze'!H17*(1+$D$17)</f>
        <v>0</v>
      </c>
      <c r="J17" s="41">
        <f>'Soc.ek. analīze'!I17*(1+$D$17)</f>
        <v>0</v>
      </c>
      <c r="K17" s="41">
        <f>'Soc.ek. analīze'!J17*(1+$D$17)</f>
        <v>0</v>
      </c>
      <c r="L17" s="41">
        <f>'Soc.ek. analīze'!K17*(1+$D$17)</f>
        <v>0</v>
      </c>
      <c r="M17" s="41">
        <f>'Soc.ek. analīze'!L17*(1+$D$17)</f>
        <v>0</v>
      </c>
      <c r="N17" s="41">
        <f>'Soc.ek. analīze'!M17*(1+$D$17)</f>
        <v>0</v>
      </c>
      <c r="O17" s="41">
        <f>'Soc.ek. analīze'!N17*(1+$D$17)</f>
        <v>0</v>
      </c>
      <c r="P17" s="41">
        <f>'Soc.ek. analīze'!O17*(1+$D$17)</f>
        <v>0</v>
      </c>
      <c r="Q17" s="41">
        <f>'Soc.ek. analīze'!P17*(1+$D$17)</f>
        <v>0</v>
      </c>
      <c r="R17" s="41">
        <f>'Soc.ek. analīze'!Q17*(1+$D$17)</f>
        <v>0</v>
      </c>
      <c r="S17" s="41">
        <f>'Soc.ek. analīze'!R17*(1+$D$17)</f>
        <v>0</v>
      </c>
      <c r="T17" s="41">
        <f>'Soc.ek. analīze'!S17*(1+$D$17)</f>
        <v>0</v>
      </c>
      <c r="U17" s="36">
        <f t="shared" si="1"/>
        <v>0</v>
      </c>
    </row>
    <row r="18" spans="1:21" ht="13.5" thickBot="1">
      <c r="A18" s="38"/>
      <c r="B18" s="39" t="s">
        <v>13</v>
      </c>
      <c r="C18" s="40" t="s">
        <v>96</v>
      </c>
      <c r="D18" s="146">
        <v>0</v>
      </c>
      <c r="E18" s="40" t="s">
        <v>24</v>
      </c>
      <c r="F18" s="41">
        <f>'Soc.ek. analīze'!E18*(1+$D$18)</f>
        <v>0</v>
      </c>
      <c r="G18" s="41">
        <f>'Soc.ek. analīze'!F18*(1+$D$18)</f>
        <v>0</v>
      </c>
      <c r="H18" s="41">
        <f>'Soc.ek. analīze'!G18*(1+$D$18)</f>
        <v>0</v>
      </c>
      <c r="I18" s="41">
        <f>'Soc.ek. analīze'!H18*(1+$D$18)</f>
        <v>0</v>
      </c>
      <c r="J18" s="41">
        <f>'Soc.ek. analīze'!I18*(1+$D$18)</f>
        <v>0</v>
      </c>
      <c r="K18" s="41">
        <f>'Soc.ek. analīze'!J18*(1+$D$18)</f>
        <v>0</v>
      </c>
      <c r="L18" s="41">
        <f>'Soc.ek. analīze'!K18*(1+$D$18)</f>
        <v>0</v>
      </c>
      <c r="M18" s="41">
        <f>'Soc.ek. analīze'!L18*(1+$D$18)</f>
        <v>0</v>
      </c>
      <c r="N18" s="41">
        <f>'Soc.ek. analīze'!M18*(1+$D$18)</f>
        <v>0</v>
      </c>
      <c r="O18" s="41">
        <f>'Soc.ek. analīze'!N18*(1+$D$18)</f>
        <v>0</v>
      </c>
      <c r="P18" s="41">
        <f>'Soc.ek. analīze'!O18*(1+$D$18)</f>
        <v>0</v>
      </c>
      <c r="Q18" s="41">
        <f>'Soc.ek. analīze'!P18*(1+$D$18)</f>
        <v>0</v>
      </c>
      <c r="R18" s="41">
        <f>'Soc.ek. analīze'!Q18*(1+$D$18)</f>
        <v>0</v>
      </c>
      <c r="S18" s="41">
        <f>'Soc.ek. analīze'!R18*(1+$D$18)</f>
        <v>0</v>
      </c>
      <c r="T18" s="41">
        <f>'Soc.ek. analīze'!S18*(1+$D$18)</f>
        <v>0</v>
      </c>
      <c r="U18" s="50">
        <f t="shared" si="1"/>
        <v>0</v>
      </c>
    </row>
    <row r="19" spans="1:21">
      <c r="A19" s="45"/>
      <c r="B19" s="46">
        <v>3</v>
      </c>
      <c r="C19" s="46" t="s">
        <v>75</v>
      </c>
      <c r="D19" s="46"/>
      <c r="E19" s="46" t="s">
        <v>24</v>
      </c>
      <c r="F19" s="47">
        <f t="shared" ref="F19:T19" si="3">F16+F7</f>
        <v>0</v>
      </c>
      <c r="G19" s="47">
        <f t="shared" si="3"/>
        <v>0</v>
      </c>
      <c r="H19" s="47">
        <f t="shared" si="3"/>
        <v>0</v>
      </c>
      <c r="I19" s="47">
        <f t="shared" si="3"/>
        <v>0</v>
      </c>
      <c r="J19" s="47">
        <f t="shared" si="3"/>
        <v>0</v>
      </c>
      <c r="K19" s="47">
        <f t="shared" si="3"/>
        <v>0</v>
      </c>
      <c r="L19" s="47">
        <f t="shared" si="3"/>
        <v>0</v>
      </c>
      <c r="M19" s="47">
        <f t="shared" si="3"/>
        <v>0</v>
      </c>
      <c r="N19" s="47">
        <f t="shared" si="3"/>
        <v>0</v>
      </c>
      <c r="O19" s="47">
        <f t="shared" si="3"/>
        <v>0</v>
      </c>
      <c r="P19" s="47">
        <f t="shared" si="3"/>
        <v>0</v>
      </c>
      <c r="Q19" s="47">
        <f t="shared" si="3"/>
        <v>0</v>
      </c>
      <c r="R19" s="47">
        <f t="shared" si="3"/>
        <v>0</v>
      </c>
      <c r="S19" s="47">
        <f t="shared" si="3"/>
        <v>0</v>
      </c>
      <c r="T19" s="47">
        <f t="shared" si="3"/>
        <v>0</v>
      </c>
      <c r="U19" s="36">
        <f t="shared" si="1"/>
        <v>0</v>
      </c>
    </row>
    <row r="20" spans="1:21" ht="13.5" thickBot="1">
      <c r="A20" s="45"/>
      <c r="B20" s="46">
        <v>4</v>
      </c>
      <c r="C20" s="46" t="s">
        <v>76</v>
      </c>
      <c r="D20" s="46"/>
      <c r="E20" s="46" t="s">
        <v>24</v>
      </c>
      <c r="F20" s="47">
        <f t="shared" ref="F20:T20" si="4">SUM(F21:F22)</f>
        <v>0</v>
      </c>
      <c r="G20" s="47">
        <f t="shared" si="4"/>
        <v>0</v>
      </c>
      <c r="H20" s="47">
        <f t="shared" si="4"/>
        <v>0</v>
      </c>
      <c r="I20" s="47">
        <f t="shared" si="4"/>
        <v>0</v>
      </c>
      <c r="J20" s="47">
        <f t="shared" si="4"/>
        <v>0</v>
      </c>
      <c r="K20" s="47">
        <f t="shared" si="4"/>
        <v>0</v>
      </c>
      <c r="L20" s="47">
        <f t="shared" si="4"/>
        <v>0</v>
      </c>
      <c r="M20" s="47">
        <f t="shared" si="4"/>
        <v>0</v>
      </c>
      <c r="N20" s="47">
        <f t="shared" si="4"/>
        <v>0</v>
      </c>
      <c r="O20" s="47">
        <f t="shared" si="4"/>
        <v>0</v>
      </c>
      <c r="P20" s="47">
        <f t="shared" si="4"/>
        <v>0</v>
      </c>
      <c r="Q20" s="47">
        <f t="shared" si="4"/>
        <v>0</v>
      </c>
      <c r="R20" s="47">
        <f t="shared" si="4"/>
        <v>0</v>
      </c>
      <c r="S20" s="47">
        <f t="shared" si="4"/>
        <v>0</v>
      </c>
      <c r="T20" s="47">
        <f t="shared" si="4"/>
        <v>0</v>
      </c>
      <c r="U20" s="36">
        <f t="shared" si="1"/>
        <v>0</v>
      </c>
    </row>
    <row r="21" spans="1:21" ht="13.5" thickBot="1">
      <c r="A21" s="38"/>
      <c r="B21" s="39" t="s">
        <v>35</v>
      </c>
      <c r="C21" s="40" t="s">
        <v>77</v>
      </c>
      <c r="D21" s="146">
        <v>0</v>
      </c>
      <c r="E21" s="40" t="s">
        <v>24</v>
      </c>
      <c r="F21" s="41">
        <f>'Soc.ek. analīze'!E21*(1+$D$21)</f>
        <v>0</v>
      </c>
      <c r="G21" s="41">
        <f>'Soc.ek. analīze'!F21*(1+$D$21)</f>
        <v>0</v>
      </c>
      <c r="H21" s="41">
        <f>'Soc.ek. analīze'!G21*(1+$D$21)</f>
        <v>0</v>
      </c>
      <c r="I21" s="41">
        <f>'Soc.ek. analīze'!H21*(1+$D$21)</f>
        <v>0</v>
      </c>
      <c r="J21" s="41">
        <f>'Soc.ek. analīze'!I21*(1+$D$21)</f>
        <v>0</v>
      </c>
      <c r="K21" s="41">
        <f>'Soc.ek. analīze'!J21*(1+$D$21)</f>
        <v>0</v>
      </c>
      <c r="L21" s="41">
        <f>'Soc.ek. analīze'!K21*(1+$D$21)</f>
        <v>0</v>
      </c>
      <c r="M21" s="41">
        <f>'Soc.ek. analīze'!L21*(1+$D$21)</f>
        <v>0</v>
      </c>
      <c r="N21" s="41">
        <f>'Soc.ek. analīze'!M21*(1+$D$21)</f>
        <v>0</v>
      </c>
      <c r="O21" s="41">
        <f>'Soc.ek. analīze'!N21*(1+$D$21)</f>
        <v>0</v>
      </c>
      <c r="P21" s="41">
        <f>'Soc.ek. analīze'!O21*(1+$D$21)</f>
        <v>0</v>
      </c>
      <c r="Q21" s="41">
        <f>'Soc.ek. analīze'!P21*(1+$D$21)</f>
        <v>0</v>
      </c>
      <c r="R21" s="41">
        <f>'Soc.ek. analīze'!Q21*(1+$D$21)</f>
        <v>0</v>
      </c>
      <c r="S21" s="41">
        <f>'Soc.ek. analīze'!R21*(1+$D$21)</f>
        <v>0</v>
      </c>
      <c r="T21" s="41">
        <f>'Soc.ek. analīze'!S21*(1+$D$21)</f>
        <v>0</v>
      </c>
      <c r="U21" s="36">
        <f t="shared" si="1"/>
        <v>0</v>
      </c>
    </row>
    <row r="22" spans="1:21" ht="13.5" thickBot="1">
      <c r="A22" s="38"/>
      <c r="B22" s="39" t="s">
        <v>36</v>
      </c>
      <c r="C22" s="51" t="s">
        <v>78</v>
      </c>
      <c r="D22" s="146">
        <v>0</v>
      </c>
      <c r="E22" s="40" t="s">
        <v>24</v>
      </c>
      <c r="F22" s="41">
        <f>'Soc.ek. analīze'!E22*(1+$D$22)</f>
        <v>0</v>
      </c>
      <c r="G22" s="41">
        <f>'Soc.ek. analīze'!F22*(1+$D$22)</f>
        <v>0</v>
      </c>
      <c r="H22" s="41">
        <f>'Soc.ek. analīze'!G22*(1+$D$22)</f>
        <v>0</v>
      </c>
      <c r="I22" s="41">
        <f>'Soc.ek. analīze'!H22*(1+$D$22)</f>
        <v>0</v>
      </c>
      <c r="J22" s="41">
        <f>'Soc.ek. analīze'!I22*(1+$D$22)</f>
        <v>0</v>
      </c>
      <c r="K22" s="41">
        <f>'Soc.ek. analīze'!J22*(1+$D$22)</f>
        <v>0</v>
      </c>
      <c r="L22" s="41">
        <f>'Soc.ek. analīze'!K22*(1+$D$22)</f>
        <v>0</v>
      </c>
      <c r="M22" s="41">
        <f>'Soc.ek. analīze'!L22*(1+$D$22)</f>
        <v>0</v>
      </c>
      <c r="N22" s="41">
        <f>'Soc.ek. analīze'!M22*(1+$D$22)</f>
        <v>0</v>
      </c>
      <c r="O22" s="41">
        <f>'Soc.ek. analīze'!N22*(1+$D$22)</f>
        <v>0</v>
      </c>
      <c r="P22" s="41">
        <f>'Soc.ek. analīze'!O22*(1+$D$22)</f>
        <v>0</v>
      </c>
      <c r="Q22" s="41">
        <f>'Soc.ek. analīze'!P22*(1+$D$22)</f>
        <v>0</v>
      </c>
      <c r="R22" s="41">
        <f>'Soc.ek. analīze'!Q22*(1+$D$22)</f>
        <v>0</v>
      </c>
      <c r="S22" s="41">
        <f>'Soc.ek. analīze'!R22*(1+$D$22)</f>
        <v>0</v>
      </c>
      <c r="T22" s="41">
        <f>'Soc.ek. analīze'!S22*(1+$D$22)</f>
        <v>0</v>
      </c>
      <c r="U22" s="36">
        <f t="shared" si="1"/>
        <v>0</v>
      </c>
    </row>
    <row r="23" spans="1:21">
      <c r="A23" s="53"/>
      <c r="B23" s="54">
        <v>5</v>
      </c>
      <c r="C23" s="55" t="s">
        <v>79</v>
      </c>
      <c r="D23" s="55"/>
      <c r="E23" s="54" t="s">
        <v>24</v>
      </c>
      <c r="F23" s="56">
        <f t="shared" ref="F23:T23" si="5">F7+F16+F20</f>
        <v>0</v>
      </c>
      <c r="G23" s="56">
        <f t="shared" si="5"/>
        <v>0</v>
      </c>
      <c r="H23" s="56">
        <f t="shared" si="5"/>
        <v>0</v>
      </c>
      <c r="I23" s="56">
        <f t="shared" si="5"/>
        <v>0</v>
      </c>
      <c r="J23" s="56">
        <f t="shared" si="5"/>
        <v>0</v>
      </c>
      <c r="K23" s="56">
        <f t="shared" si="5"/>
        <v>0</v>
      </c>
      <c r="L23" s="56">
        <f t="shared" si="5"/>
        <v>0</v>
      </c>
      <c r="M23" s="56">
        <f t="shared" si="5"/>
        <v>0</v>
      </c>
      <c r="N23" s="56">
        <f t="shared" si="5"/>
        <v>0</v>
      </c>
      <c r="O23" s="56">
        <f t="shared" si="5"/>
        <v>0</v>
      </c>
      <c r="P23" s="56">
        <f t="shared" si="5"/>
        <v>0</v>
      </c>
      <c r="Q23" s="56">
        <f t="shared" si="5"/>
        <v>0</v>
      </c>
      <c r="R23" s="56">
        <f t="shared" si="5"/>
        <v>0</v>
      </c>
      <c r="S23" s="56">
        <f t="shared" si="5"/>
        <v>0</v>
      </c>
      <c r="T23" s="56">
        <f t="shared" si="5"/>
        <v>0</v>
      </c>
      <c r="U23" s="36">
        <f t="shared" si="1"/>
        <v>0</v>
      </c>
    </row>
    <row r="24" spans="1:21">
      <c r="F24" s="57"/>
      <c r="G24" s="52"/>
      <c r="H24" s="52"/>
      <c r="I24" s="37"/>
      <c r="J24" s="37"/>
      <c r="K24" s="37"/>
      <c r="L24" s="37"/>
      <c r="M24" s="37"/>
      <c r="N24" s="37"/>
      <c r="O24" s="37"/>
      <c r="P24" s="37"/>
      <c r="Q24" s="37"/>
      <c r="R24" s="37"/>
      <c r="S24" s="37"/>
      <c r="T24" s="37"/>
    </row>
    <row r="26" spans="1:21">
      <c r="A26" s="239"/>
      <c r="B26" s="239" t="s">
        <v>80</v>
      </c>
      <c r="C26" s="241"/>
      <c r="D26" s="241"/>
      <c r="E26" s="241"/>
      <c r="F26" s="241"/>
      <c r="G26" s="241"/>
      <c r="H26" s="241"/>
      <c r="I26" s="241"/>
      <c r="J26" s="241"/>
      <c r="K26" s="241"/>
      <c r="L26" s="241"/>
      <c r="M26" s="241"/>
      <c r="N26" s="241"/>
      <c r="O26" s="241"/>
      <c r="P26" s="241"/>
      <c r="Q26" s="241"/>
      <c r="R26" s="241"/>
      <c r="S26" s="241"/>
      <c r="T26" s="241"/>
      <c r="U26" s="241"/>
    </row>
    <row r="27" spans="1:21">
      <c r="B27" s="58"/>
      <c r="C27" s="58"/>
      <c r="D27" s="58"/>
      <c r="E27" s="59"/>
      <c r="F27" s="58"/>
      <c r="G27" s="58"/>
      <c r="H27" s="58"/>
      <c r="I27" s="58"/>
      <c r="J27" s="58"/>
      <c r="K27" s="58"/>
      <c r="L27" s="58"/>
      <c r="M27" s="58"/>
      <c r="N27" s="58"/>
      <c r="O27" s="58"/>
      <c r="P27" s="58"/>
      <c r="Q27" s="58"/>
      <c r="R27" s="58"/>
      <c r="S27" s="58"/>
      <c r="T27" s="58"/>
      <c r="U27" s="58"/>
    </row>
    <row r="28" spans="1:21">
      <c r="B28" s="58"/>
      <c r="C28" s="60" t="s">
        <v>81</v>
      </c>
      <c r="D28" s="60"/>
      <c r="E28" s="61" t="s">
        <v>25</v>
      </c>
      <c r="F28" s="62">
        <v>0.05</v>
      </c>
      <c r="G28" s="58"/>
      <c r="H28" s="58"/>
      <c r="I28" s="58"/>
      <c r="J28" s="58"/>
      <c r="K28" s="58"/>
      <c r="L28" s="58"/>
      <c r="M28" s="58"/>
      <c r="N28" s="58"/>
      <c r="O28" s="58"/>
      <c r="P28" s="58"/>
      <c r="Q28" s="58"/>
      <c r="R28" s="58"/>
      <c r="S28" s="58"/>
      <c r="T28" s="58"/>
      <c r="U28" s="63"/>
    </row>
    <row r="29" spans="1:21">
      <c r="B29" s="58"/>
      <c r="C29" s="64" t="s">
        <v>82</v>
      </c>
      <c r="D29" s="64"/>
      <c r="E29" s="65" t="s">
        <v>52</v>
      </c>
      <c r="F29" s="66">
        <v>0</v>
      </c>
      <c r="G29" s="66">
        <f t="shared" ref="G29:T29" si="6">F29+1</f>
        <v>1</v>
      </c>
      <c r="H29" s="66">
        <f t="shared" si="6"/>
        <v>2</v>
      </c>
      <c r="I29" s="66">
        <f t="shared" si="6"/>
        <v>3</v>
      </c>
      <c r="J29" s="66">
        <f t="shared" si="6"/>
        <v>4</v>
      </c>
      <c r="K29" s="66">
        <f t="shared" si="6"/>
        <v>5</v>
      </c>
      <c r="L29" s="66">
        <f t="shared" si="6"/>
        <v>6</v>
      </c>
      <c r="M29" s="66">
        <f t="shared" si="6"/>
        <v>7</v>
      </c>
      <c r="N29" s="66">
        <f t="shared" si="6"/>
        <v>8</v>
      </c>
      <c r="O29" s="66">
        <f t="shared" si="6"/>
        <v>9</v>
      </c>
      <c r="P29" s="66">
        <f t="shared" si="6"/>
        <v>10</v>
      </c>
      <c r="Q29" s="66">
        <f t="shared" si="6"/>
        <v>11</v>
      </c>
      <c r="R29" s="66">
        <f t="shared" si="6"/>
        <v>12</v>
      </c>
      <c r="S29" s="66">
        <f t="shared" si="6"/>
        <v>13</v>
      </c>
      <c r="T29" s="66">
        <f t="shared" si="6"/>
        <v>14</v>
      </c>
      <c r="U29" s="63"/>
    </row>
    <row r="30" spans="1:21">
      <c r="B30" s="67"/>
      <c r="C30" s="68" t="s">
        <v>83</v>
      </c>
      <c r="D30" s="68"/>
      <c r="E30" s="69" t="s">
        <v>84</v>
      </c>
      <c r="F30" s="70">
        <f t="shared" ref="F30:T30" si="7">1/(1+$F$28)^F29</f>
        <v>1</v>
      </c>
      <c r="G30" s="70">
        <f t="shared" si="7"/>
        <v>0.95238095238095233</v>
      </c>
      <c r="H30" s="70">
        <f t="shared" si="7"/>
        <v>0.90702947845804982</v>
      </c>
      <c r="I30" s="70">
        <f t="shared" si="7"/>
        <v>0.86383759853147601</v>
      </c>
      <c r="J30" s="70">
        <f t="shared" si="7"/>
        <v>0.82270247479188197</v>
      </c>
      <c r="K30" s="70">
        <f t="shared" si="7"/>
        <v>0.78352616646845896</v>
      </c>
      <c r="L30" s="70">
        <f t="shared" si="7"/>
        <v>0.74621539663662761</v>
      </c>
      <c r="M30" s="70">
        <f t="shared" si="7"/>
        <v>0.71068133013012147</v>
      </c>
      <c r="N30" s="70">
        <f t="shared" si="7"/>
        <v>0.67683936202868722</v>
      </c>
      <c r="O30" s="70">
        <f t="shared" si="7"/>
        <v>0.64460891621779726</v>
      </c>
      <c r="P30" s="70">
        <f t="shared" si="7"/>
        <v>0.61391325354075932</v>
      </c>
      <c r="Q30" s="70">
        <f t="shared" si="7"/>
        <v>0.5846792890864374</v>
      </c>
      <c r="R30" s="70">
        <f t="shared" si="7"/>
        <v>0.5568374181775595</v>
      </c>
      <c r="S30" s="70">
        <f t="shared" si="7"/>
        <v>0.53032135064529462</v>
      </c>
      <c r="T30" s="70">
        <f t="shared" si="7"/>
        <v>0.50506795299551888</v>
      </c>
      <c r="U30" s="63"/>
    </row>
    <row r="31" spans="1:21">
      <c r="B31" s="71">
        <v>1</v>
      </c>
      <c r="C31" s="72" t="s">
        <v>85</v>
      </c>
      <c r="D31" s="72"/>
      <c r="E31" s="73" t="s">
        <v>24</v>
      </c>
      <c r="F31" s="74">
        <f t="shared" ref="F31:T31" si="8">F30*F7</f>
        <v>0</v>
      </c>
      <c r="G31" s="74">
        <f t="shared" si="8"/>
        <v>0</v>
      </c>
      <c r="H31" s="74">
        <f t="shared" si="8"/>
        <v>0</v>
      </c>
      <c r="I31" s="74">
        <f t="shared" si="8"/>
        <v>0</v>
      </c>
      <c r="J31" s="74">
        <f t="shared" si="8"/>
        <v>0</v>
      </c>
      <c r="K31" s="74">
        <f t="shared" si="8"/>
        <v>0</v>
      </c>
      <c r="L31" s="74">
        <f t="shared" si="8"/>
        <v>0</v>
      </c>
      <c r="M31" s="74">
        <f t="shared" si="8"/>
        <v>0</v>
      </c>
      <c r="N31" s="74">
        <f t="shared" si="8"/>
        <v>0</v>
      </c>
      <c r="O31" s="74">
        <f t="shared" si="8"/>
        <v>0</v>
      </c>
      <c r="P31" s="74">
        <f t="shared" si="8"/>
        <v>0</v>
      </c>
      <c r="Q31" s="74">
        <f t="shared" si="8"/>
        <v>0</v>
      </c>
      <c r="R31" s="74">
        <f t="shared" si="8"/>
        <v>0</v>
      </c>
      <c r="S31" s="74">
        <f t="shared" si="8"/>
        <v>0</v>
      </c>
      <c r="T31" s="74">
        <f t="shared" si="8"/>
        <v>0</v>
      </c>
      <c r="U31" s="75">
        <f>SUM(F31:T31)</f>
        <v>0</v>
      </c>
    </row>
    <row r="32" spans="1:21">
      <c r="B32" s="76">
        <v>2</v>
      </c>
      <c r="C32" s="77" t="s">
        <v>163</v>
      </c>
      <c r="D32" s="77"/>
      <c r="E32" s="78" t="s">
        <v>24</v>
      </c>
      <c r="F32" s="63">
        <f t="shared" ref="F32:T32" si="9">F30*F16</f>
        <v>0</v>
      </c>
      <c r="G32" s="63">
        <f t="shared" si="9"/>
        <v>0</v>
      </c>
      <c r="H32" s="63">
        <f t="shared" si="9"/>
        <v>0</v>
      </c>
      <c r="I32" s="63">
        <f t="shared" si="9"/>
        <v>0</v>
      </c>
      <c r="J32" s="63">
        <f t="shared" si="9"/>
        <v>0</v>
      </c>
      <c r="K32" s="63">
        <f t="shared" si="9"/>
        <v>0</v>
      </c>
      <c r="L32" s="63">
        <f t="shared" si="9"/>
        <v>0</v>
      </c>
      <c r="M32" s="63">
        <f t="shared" si="9"/>
        <v>0</v>
      </c>
      <c r="N32" s="63">
        <f t="shared" si="9"/>
        <v>0</v>
      </c>
      <c r="O32" s="63">
        <f t="shared" si="9"/>
        <v>0</v>
      </c>
      <c r="P32" s="63">
        <f t="shared" si="9"/>
        <v>0</v>
      </c>
      <c r="Q32" s="63">
        <f t="shared" si="9"/>
        <v>0</v>
      </c>
      <c r="R32" s="63">
        <f t="shared" si="9"/>
        <v>0</v>
      </c>
      <c r="S32" s="63">
        <f t="shared" si="9"/>
        <v>0</v>
      </c>
      <c r="T32" s="63">
        <f t="shared" si="9"/>
        <v>0</v>
      </c>
      <c r="U32" s="75">
        <f>SUM(F32:T32)</f>
        <v>0</v>
      </c>
    </row>
    <row r="33" spans="1:21">
      <c r="B33" s="76">
        <v>3</v>
      </c>
      <c r="C33" s="79" t="s">
        <v>86</v>
      </c>
      <c r="D33" s="79"/>
      <c r="E33" s="80" t="s">
        <v>24</v>
      </c>
      <c r="F33" s="81">
        <f t="shared" ref="F33:T33" si="10">F30*F19</f>
        <v>0</v>
      </c>
      <c r="G33" s="81">
        <f t="shared" si="10"/>
        <v>0</v>
      </c>
      <c r="H33" s="81">
        <f t="shared" si="10"/>
        <v>0</v>
      </c>
      <c r="I33" s="81">
        <f t="shared" si="10"/>
        <v>0</v>
      </c>
      <c r="J33" s="81">
        <f t="shared" si="10"/>
        <v>0</v>
      </c>
      <c r="K33" s="81">
        <f t="shared" si="10"/>
        <v>0</v>
      </c>
      <c r="L33" s="81">
        <f t="shared" si="10"/>
        <v>0</v>
      </c>
      <c r="M33" s="81">
        <f t="shared" si="10"/>
        <v>0</v>
      </c>
      <c r="N33" s="81">
        <f t="shared" si="10"/>
        <v>0</v>
      </c>
      <c r="O33" s="81">
        <f t="shared" si="10"/>
        <v>0</v>
      </c>
      <c r="P33" s="81">
        <f t="shared" si="10"/>
        <v>0</v>
      </c>
      <c r="Q33" s="81">
        <f t="shared" si="10"/>
        <v>0</v>
      </c>
      <c r="R33" s="81">
        <f t="shared" si="10"/>
        <v>0</v>
      </c>
      <c r="S33" s="81">
        <f t="shared" si="10"/>
        <v>0</v>
      </c>
      <c r="T33" s="81">
        <f t="shared" si="10"/>
        <v>0</v>
      </c>
      <c r="U33" s="75">
        <f>SUM(F33:T33)</f>
        <v>0</v>
      </c>
    </row>
    <row r="34" spans="1:21">
      <c r="B34" s="76">
        <v>4</v>
      </c>
      <c r="C34" s="76" t="s">
        <v>87</v>
      </c>
      <c r="D34" s="76"/>
      <c r="E34" s="78" t="s">
        <v>24</v>
      </c>
      <c r="F34" s="63">
        <f t="shared" ref="F34:T34" si="11">F30*F20</f>
        <v>0</v>
      </c>
      <c r="G34" s="63">
        <f t="shared" si="11"/>
        <v>0</v>
      </c>
      <c r="H34" s="63">
        <f t="shared" si="11"/>
        <v>0</v>
      </c>
      <c r="I34" s="63">
        <f t="shared" si="11"/>
        <v>0</v>
      </c>
      <c r="J34" s="63">
        <f t="shared" si="11"/>
        <v>0</v>
      </c>
      <c r="K34" s="63">
        <f t="shared" si="11"/>
        <v>0</v>
      </c>
      <c r="L34" s="63">
        <f t="shared" si="11"/>
        <v>0</v>
      </c>
      <c r="M34" s="63">
        <f t="shared" si="11"/>
        <v>0</v>
      </c>
      <c r="N34" s="63">
        <f t="shared" si="11"/>
        <v>0</v>
      </c>
      <c r="O34" s="63">
        <f t="shared" si="11"/>
        <v>0</v>
      </c>
      <c r="P34" s="63">
        <f t="shared" si="11"/>
        <v>0</v>
      </c>
      <c r="Q34" s="63">
        <f t="shared" si="11"/>
        <v>0</v>
      </c>
      <c r="R34" s="63">
        <f t="shared" si="11"/>
        <v>0</v>
      </c>
      <c r="S34" s="63">
        <f t="shared" si="11"/>
        <v>0</v>
      </c>
      <c r="T34" s="63">
        <f t="shared" si="11"/>
        <v>0</v>
      </c>
      <c r="U34" s="75">
        <f>SUM(F34:T34)</f>
        <v>0</v>
      </c>
    </row>
    <row r="35" spans="1:21">
      <c r="B35" s="82">
        <v>7</v>
      </c>
      <c r="C35" s="68" t="s">
        <v>88</v>
      </c>
      <c r="D35" s="68"/>
      <c r="E35" s="83" t="s">
        <v>24</v>
      </c>
      <c r="F35" s="67">
        <f t="shared" ref="F35:T35" si="12">F30*F23</f>
        <v>0</v>
      </c>
      <c r="G35" s="67">
        <f t="shared" si="12"/>
        <v>0</v>
      </c>
      <c r="H35" s="67">
        <f t="shared" si="12"/>
        <v>0</v>
      </c>
      <c r="I35" s="67">
        <f t="shared" si="12"/>
        <v>0</v>
      </c>
      <c r="J35" s="67">
        <f t="shared" si="12"/>
        <v>0</v>
      </c>
      <c r="K35" s="67">
        <f t="shared" si="12"/>
        <v>0</v>
      </c>
      <c r="L35" s="67">
        <f t="shared" si="12"/>
        <v>0</v>
      </c>
      <c r="M35" s="67">
        <f t="shared" si="12"/>
        <v>0</v>
      </c>
      <c r="N35" s="67">
        <f t="shared" si="12"/>
        <v>0</v>
      </c>
      <c r="O35" s="67">
        <f t="shared" si="12"/>
        <v>0</v>
      </c>
      <c r="P35" s="67">
        <f t="shared" si="12"/>
        <v>0</v>
      </c>
      <c r="Q35" s="67">
        <f t="shared" si="12"/>
        <v>0</v>
      </c>
      <c r="R35" s="67">
        <f t="shared" si="12"/>
        <v>0</v>
      </c>
      <c r="S35" s="67">
        <f t="shared" si="12"/>
        <v>0</v>
      </c>
      <c r="T35" s="67">
        <f t="shared" si="12"/>
        <v>0</v>
      </c>
      <c r="U35" s="75">
        <f>SUM(F35:T35)</f>
        <v>0</v>
      </c>
    </row>
    <row r="36" spans="1:21">
      <c r="B36" s="58"/>
      <c r="C36" s="58"/>
      <c r="D36" s="58"/>
      <c r="E36" s="58"/>
      <c r="F36" s="58"/>
      <c r="G36" s="58"/>
      <c r="H36" s="58"/>
      <c r="I36" s="58"/>
      <c r="J36" s="58"/>
      <c r="K36" s="58"/>
      <c r="L36" s="58"/>
      <c r="M36" s="58"/>
      <c r="N36" s="58"/>
      <c r="O36" s="58"/>
      <c r="P36" s="58"/>
      <c r="Q36" s="58"/>
      <c r="R36" s="58"/>
      <c r="S36" s="58"/>
      <c r="T36" s="58"/>
      <c r="U36" s="58"/>
    </row>
    <row r="37" spans="1:21">
      <c r="A37" s="239"/>
      <c r="B37" s="239" t="s">
        <v>89</v>
      </c>
      <c r="C37" s="239"/>
      <c r="D37" s="239"/>
      <c r="E37" s="240"/>
      <c r="F37" s="240" t="s">
        <v>166</v>
      </c>
      <c r="G37" s="240"/>
      <c r="H37" s="240" t="s">
        <v>167</v>
      </c>
      <c r="I37" s="240"/>
      <c r="J37" s="240" t="s">
        <v>168</v>
      </c>
      <c r="K37" s="58"/>
      <c r="L37" s="58"/>
      <c r="M37" s="58"/>
      <c r="N37" s="58"/>
      <c r="O37" s="58"/>
      <c r="P37" s="58"/>
      <c r="Q37" s="58"/>
      <c r="R37" s="58"/>
      <c r="S37" s="58"/>
      <c r="T37" s="58"/>
      <c r="U37" s="58"/>
    </row>
    <row r="38" spans="1:21">
      <c r="B38" s="66"/>
      <c r="C38" s="66" t="s">
        <v>90</v>
      </c>
      <c r="D38" s="66"/>
      <c r="E38" s="78" t="s">
        <v>24</v>
      </c>
      <c r="F38" s="84">
        <f>'Soc.ek. analīze'!E48</f>
        <v>0</v>
      </c>
      <c r="G38" s="58"/>
      <c r="H38" s="84">
        <f>U35</f>
        <v>0</v>
      </c>
      <c r="I38" s="58"/>
      <c r="J38" s="218" t="e">
        <f>H38/F38-1</f>
        <v>#DIV/0!</v>
      </c>
      <c r="K38" s="58"/>
      <c r="L38" s="58"/>
      <c r="M38" s="58"/>
      <c r="N38" s="58"/>
      <c r="O38" s="58"/>
      <c r="P38" s="58"/>
      <c r="Q38" s="58"/>
      <c r="R38" s="58"/>
      <c r="S38" s="58"/>
      <c r="T38" s="58"/>
      <c r="U38" s="58"/>
    </row>
    <row r="39" spans="1:21">
      <c r="B39" s="66"/>
      <c r="C39" s="66" t="s">
        <v>91</v>
      </c>
      <c r="D39" s="66"/>
      <c r="E39" s="78" t="s">
        <v>25</v>
      </c>
      <c r="F39" s="85" t="e">
        <f>'Soc.ek. analīze'!E49</f>
        <v>#NUM!</v>
      </c>
      <c r="G39" s="58"/>
      <c r="H39" s="85" t="e">
        <f>IRR(F23:T23)</f>
        <v>#NUM!</v>
      </c>
      <c r="I39" s="58"/>
      <c r="J39" s="218" t="e">
        <f>H39-F39</f>
        <v>#NUM!</v>
      </c>
      <c r="K39" s="58"/>
      <c r="L39" s="58"/>
      <c r="M39" s="58"/>
      <c r="N39" s="58"/>
      <c r="O39" s="58"/>
      <c r="P39" s="58"/>
      <c r="Q39" s="58"/>
      <c r="R39" s="58"/>
      <c r="S39" s="58"/>
      <c r="T39" s="58"/>
      <c r="U39" s="58"/>
    </row>
    <row r="40" spans="1:21">
      <c r="B40" s="66"/>
      <c r="C40" s="86" t="s">
        <v>92</v>
      </c>
      <c r="D40" s="86"/>
      <c r="E40" s="78"/>
      <c r="F40" s="87" t="e">
        <f>'Soc.ek. analīze'!E50</f>
        <v>#DIV/0!</v>
      </c>
      <c r="G40" s="58"/>
      <c r="H40" s="87" t="e">
        <f>U33/ABS(U34)</f>
        <v>#DIV/0!</v>
      </c>
      <c r="I40" s="58"/>
      <c r="J40" s="148" t="e">
        <f>H40-F40</f>
        <v>#DIV/0!</v>
      </c>
      <c r="K40" s="58"/>
      <c r="L40" s="58"/>
      <c r="M40" s="58"/>
      <c r="N40" s="58"/>
      <c r="O40" s="58"/>
      <c r="P40" s="58"/>
      <c r="Q40" s="58"/>
      <c r="R40" s="58"/>
      <c r="S40" s="58"/>
      <c r="T40" s="58"/>
      <c r="U40" s="58"/>
    </row>
    <row r="41" spans="1:21">
      <c r="K41" s="88"/>
    </row>
  </sheetData>
  <pageMargins left="0.75" right="0.75" top="1" bottom="1" header="0.5" footer="0.5"/>
  <pageSetup paperSize="9" scale="37" fitToHeight="2" orientation="landscape" r:id="rId1"/>
  <headerFooter alignWithMargins="0">
    <oddHeader>&amp;C3. Pielikuma aprēķins - Sociālekonomiskā analīze</oddHeader>
  </headerFooter>
</worksheet>
</file>

<file path=xl/worksheets/sheet19.xml><?xml version="1.0" encoding="utf-8"?>
<worksheet xmlns="http://schemas.openxmlformats.org/spreadsheetml/2006/main" xmlns:r="http://schemas.openxmlformats.org/officeDocument/2006/relationships">
  <sheetPr>
    <tabColor rgb="FFFF0000"/>
  </sheetPr>
  <dimension ref="A1:H46"/>
  <sheetViews>
    <sheetView tabSelected="1" workbookViewId="0">
      <selection activeCell="K19" sqref="K19"/>
    </sheetView>
  </sheetViews>
  <sheetFormatPr defaultColWidth="9.140625" defaultRowHeight="12.75"/>
  <cols>
    <col min="1" max="1" width="13.28515625" style="187" customWidth="1"/>
    <col min="2" max="2" width="26.28515625" style="187" customWidth="1"/>
    <col min="3" max="3" width="33.85546875" style="187" customWidth="1"/>
    <col min="4" max="4" width="15.42578125" style="187" customWidth="1"/>
    <col min="5" max="5" width="14.5703125" style="187" customWidth="1"/>
    <col min="6" max="6" width="9.140625" style="187"/>
    <col min="7" max="7" width="16.42578125" style="187" customWidth="1"/>
    <col min="8" max="16384" width="9.140625" style="187"/>
  </cols>
  <sheetData>
    <row r="1" spans="1:8" s="23" customFormat="1">
      <c r="A1" s="320" t="s">
        <v>174</v>
      </c>
      <c r="B1" s="321"/>
      <c r="C1" s="322"/>
      <c r="D1" s="322"/>
      <c r="E1" s="322"/>
      <c r="F1" s="322"/>
      <c r="G1" s="323"/>
      <c r="H1" s="151"/>
    </row>
    <row r="2" spans="1:8" s="23" customFormat="1">
      <c r="A2" s="172" t="s">
        <v>175</v>
      </c>
      <c r="B2" s="317" t="s">
        <v>176</v>
      </c>
      <c r="C2" s="324"/>
      <c r="D2" s="172" t="s">
        <v>177</v>
      </c>
      <c r="E2" s="325"/>
      <c r="F2" s="326"/>
      <c r="G2" s="173"/>
    </row>
    <row r="3" spans="1:8" s="23" customFormat="1">
      <c r="A3" s="170">
        <v>1</v>
      </c>
      <c r="B3" s="327" t="s">
        <v>178</v>
      </c>
      <c r="C3" s="328"/>
      <c r="D3" s="170">
        <v>15</v>
      </c>
      <c r="E3" s="325"/>
      <c r="F3" s="326"/>
      <c r="G3" s="173"/>
    </row>
    <row r="4" spans="1:8" s="23" customFormat="1">
      <c r="A4" s="174">
        <v>2</v>
      </c>
      <c r="B4" s="329" t="s">
        <v>179</v>
      </c>
      <c r="C4" s="330"/>
      <c r="D4" s="168">
        <f>'FIN-inv. analīze'!E17</f>
        <v>0.04</v>
      </c>
      <c r="E4" s="325"/>
      <c r="F4" s="325"/>
      <c r="G4" s="173"/>
    </row>
    <row r="5" spans="1:8" s="23" customFormat="1">
      <c r="A5" s="312" t="s">
        <v>175</v>
      </c>
      <c r="B5" s="313" t="s">
        <v>176</v>
      </c>
      <c r="C5" s="314"/>
      <c r="D5" s="312" t="s">
        <v>180</v>
      </c>
      <c r="E5" s="312" t="s">
        <v>181</v>
      </c>
      <c r="F5" s="317" t="s">
        <v>182</v>
      </c>
      <c r="G5" s="318"/>
    </row>
    <row r="6" spans="1:8" s="23" customFormat="1">
      <c r="A6" s="312"/>
      <c r="B6" s="315"/>
      <c r="C6" s="316"/>
      <c r="D6" s="312"/>
      <c r="E6" s="312"/>
      <c r="F6" s="319" t="s">
        <v>183</v>
      </c>
      <c r="G6" s="318"/>
    </row>
    <row r="7" spans="1:8" s="23" customFormat="1">
      <c r="A7" s="170">
        <v>3</v>
      </c>
      <c r="B7" s="327" t="s">
        <v>184</v>
      </c>
      <c r="C7" s="328"/>
      <c r="D7" s="169">
        <f>-'FIN-inv. analīze'!T7</f>
        <v>0</v>
      </c>
      <c r="E7" s="169">
        <f>-'FIN-inv. analīze'!T20</f>
        <v>0</v>
      </c>
      <c r="F7" s="331" t="s">
        <v>236</v>
      </c>
      <c r="G7" s="331"/>
    </row>
    <row r="8" spans="1:8" s="23" customFormat="1">
      <c r="A8" s="170">
        <v>4</v>
      </c>
      <c r="B8" s="327" t="s">
        <v>185</v>
      </c>
      <c r="C8" s="328"/>
      <c r="D8" s="169">
        <f>'FIN-inv. analīze'!T11</f>
        <v>0</v>
      </c>
      <c r="E8" s="169">
        <f>'FIN-inv. analīze'!T24</f>
        <v>0</v>
      </c>
      <c r="F8" s="331" t="s">
        <v>236</v>
      </c>
      <c r="G8" s="331"/>
    </row>
    <row r="9" spans="1:8" s="23" customFormat="1">
      <c r="A9" s="170">
        <v>5</v>
      </c>
      <c r="B9" s="327" t="s">
        <v>186</v>
      </c>
      <c r="C9" s="328"/>
      <c r="D9" s="175"/>
      <c r="E9" s="169">
        <f>'FIN-inv. analīze'!T22</f>
        <v>0</v>
      </c>
      <c r="F9" s="331" t="s">
        <v>236</v>
      </c>
      <c r="G9" s="331"/>
    </row>
    <row r="10" spans="1:8" s="23" customFormat="1" ht="30.6" customHeight="1">
      <c r="A10" s="170">
        <v>6</v>
      </c>
      <c r="B10" s="335" t="s">
        <v>192</v>
      </c>
      <c r="C10" s="336"/>
      <c r="D10" s="175"/>
      <c r="E10" s="169">
        <f>-'FIN-inv. analīze'!T23</f>
        <v>0</v>
      </c>
      <c r="F10" s="331" t="s">
        <v>236</v>
      </c>
      <c r="G10" s="331"/>
    </row>
    <row r="11" spans="1:8" s="23" customFormat="1">
      <c r="D11" s="52"/>
    </row>
    <row r="12" spans="1:8" s="23" customFormat="1">
      <c r="D12" s="52"/>
    </row>
    <row r="13" spans="1:8" s="23" customFormat="1">
      <c r="A13" s="332" t="s">
        <v>187</v>
      </c>
      <c r="B13" s="333"/>
      <c r="C13" s="321"/>
      <c r="D13" s="321"/>
      <c r="E13" s="321"/>
      <c r="F13" s="321"/>
      <c r="G13" s="334"/>
    </row>
    <row r="14" spans="1:8" s="23" customFormat="1">
      <c r="A14" s="172"/>
      <c r="B14" s="313" t="s">
        <v>176</v>
      </c>
      <c r="C14" s="314"/>
      <c r="D14" s="312" t="s">
        <v>180</v>
      </c>
      <c r="E14" s="312" t="s">
        <v>181</v>
      </c>
      <c r="F14" s="317" t="s">
        <v>182</v>
      </c>
      <c r="G14" s="318"/>
    </row>
    <row r="15" spans="1:8" s="23" customFormat="1">
      <c r="A15" s="176"/>
      <c r="B15" s="315"/>
      <c r="C15" s="316"/>
      <c r="D15" s="312"/>
      <c r="E15" s="312"/>
      <c r="F15" s="319" t="s">
        <v>183</v>
      </c>
      <c r="G15" s="318"/>
    </row>
    <row r="16" spans="1:8" s="23" customFormat="1" ht="24" customHeight="1">
      <c r="A16" s="177">
        <v>7</v>
      </c>
      <c r="B16" s="339" t="s">
        <v>188</v>
      </c>
      <c r="C16" s="340"/>
      <c r="D16" s="175"/>
      <c r="E16" s="169">
        <f>E9-E10+E8</f>
        <v>0</v>
      </c>
      <c r="F16" s="331"/>
      <c r="G16" s="331"/>
    </row>
    <row r="17" spans="1:7" s="23" customFormat="1" ht="24" customHeight="1">
      <c r="A17" s="170">
        <v>8</v>
      </c>
      <c r="B17" s="339" t="s">
        <v>189</v>
      </c>
      <c r="C17" s="340"/>
      <c r="D17" s="175"/>
      <c r="E17" s="169">
        <f>E7-E16</f>
        <v>0</v>
      </c>
      <c r="F17" s="331"/>
      <c r="G17" s="331"/>
    </row>
    <row r="18" spans="1:7" s="23" customFormat="1" ht="26.25" customHeight="1">
      <c r="A18" s="170">
        <v>9</v>
      </c>
      <c r="B18" s="339" t="s">
        <v>190</v>
      </c>
      <c r="C18" s="340"/>
      <c r="D18" s="175"/>
      <c r="E18" s="178" t="e">
        <f>IF(E17/E7&gt;100%,100%,E17/E7)</f>
        <v>#DIV/0!</v>
      </c>
      <c r="F18" s="331"/>
      <c r="G18" s="331"/>
    </row>
    <row r="19" spans="1:7" s="23" customFormat="1" ht="36" customHeight="1">
      <c r="A19" s="170">
        <v>10</v>
      </c>
      <c r="B19" s="339" t="s">
        <v>191</v>
      </c>
      <c r="C19" s="340"/>
      <c r="D19" s="175"/>
      <c r="E19" s="171" t="e">
        <f>ROUND(85%*E18,4)</f>
        <v>#DIV/0!</v>
      </c>
      <c r="F19" s="331"/>
      <c r="G19" s="331"/>
    </row>
    <row r="20" spans="1:7">
      <c r="A20" s="332" t="s">
        <v>193</v>
      </c>
      <c r="B20" s="333"/>
      <c r="C20" s="321"/>
      <c r="D20" s="321"/>
      <c r="E20" s="321"/>
      <c r="F20" s="321"/>
      <c r="G20" s="334"/>
    </row>
    <row r="21" spans="1:7" ht="25.5">
      <c r="A21" s="341"/>
      <c r="B21" s="342"/>
      <c r="C21" s="341" t="s">
        <v>194</v>
      </c>
      <c r="D21" s="342"/>
      <c r="E21" s="341" t="s">
        <v>195</v>
      </c>
      <c r="F21" s="342"/>
      <c r="G21" s="183" t="s">
        <v>182</v>
      </c>
    </row>
    <row r="22" spans="1:7" ht="25.5">
      <c r="A22" s="343"/>
      <c r="B22" s="344"/>
      <c r="C22" s="343" t="s">
        <v>196</v>
      </c>
      <c r="D22" s="344"/>
      <c r="E22" s="343" t="s">
        <v>197</v>
      </c>
      <c r="F22" s="344"/>
      <c r="G22" s="184" t="s">
        <v>183</v>
      </c>
    </row>
    <row r="23" spans="1:7" ht="42.75" customHeight="1">
      <c r="A23" s="337" t="s">
        <v>198</v>
      </c>
      <c r="B23" s="338"/>
      <c r="C23" s="179" t="e">
        <f>'FIN-inv. analīze'!E29</f>
        <v>#NUM!</v>
      </c>
      <c r="D23" s="185" t="s">
        <v>199</v>
      </c>
      <c r="E23" s="180" t="e">
        <f>'FIN-kapit. analīze'!E31</f>
        <v>#NUM!</v>
      </c>
      <c r="F23" s="185" t="s">
        <v>200</v>
      </c>
      <c r="G23" s="181" t="s">
        <v>237</v>
      </c>
    </row>
    <row r="24" spans="1:7" ht="57" customHeight="1">
      <c r="A24" s="337" t="s">
        <v>201</v>
      </c>
      <c r="B24" s="338"/>
      <c r="C24" s="182">
        <f>'FIN-inv. analīze'!E28</f>
        <v>0</v>
      </c>
      <c r="D24" s="186" t="s">
        <v>202</v>
      </c>
      <c r="E24" s="182">
        <f>'FIN-kapit. analīze'!E30</f>
        <v>0</v>
      </c>
      <c r="F24" s="186" t="s">
        <v>203</v>
      </c>
      <c r="G24" s="181" t="s">
        <v>237</v>
      </c>
    </row>
    <row r="26" spans="1:7">
      <c r="A26" s="345" t="s">
        <v>204</v>
      </c>
      <c r="B26" s="345"/>
      <c r="C26" s="345"/>
      <c r="D26" s="345"/>
      <c r="E26" s="345"/>
      <c r="F26" s="345"/>
      <c r="G26" s="345"/>
    </row>
    <row r="27" spans="1:7">
      <c r="A27" s="346" t="s">
        <v>205</v>
      </c>
      <c r="B27" s="346"/>
      <c r="C27" s="346" t="s">
        <v>206</v>
      </c>
      <c r="D27" s="183" t="s">
        <v>207</v>
      </c>
      <c r="E27" s="346" t="s">
        <v>208</v>
      </c>
      <c r="F27" s="188"/>
      <c r="G27" s="188"/>
    </row>
    <row r="28" spans="1:7">
      <c r="A28" s="346"/>
      <c r="B28" s="346"/>
      <c r="C28" s="346"/>
      <c r="D28" s="189" t="s">
        <v>209</v>
      </c>
      <c r="E28" s="346"/>
      <c r="F28" s="188"/>
      <c r="G28" s="188"/>
    </row>
    <row r="29" spans="1:7" ht="40.5" customHeight="1">
      <c r="A29" s="347" t="str">
        <f>'Soc.ek. analīze'!C8</f>
        <v>ieguvumi no vienas dienas vietējiem tūristiem</v>
      </c>
      <c r="B29" s="347"/>
      <c r="C29" s="190"/>
      <c r="D29" s="191">
        <f>'Soc.ek. analīze'!T32</f>
        <v>0</v>
      </c>
      <c r="E29" s="192" t="e">
        <f>D29/$D$34</f>
        <v>#DIV/0!</v>
      </c>
      <c r="F29" s="188"/>
      <c r="G29" s="188"/>
    </row>
    <row r="30" spans="1:7" ht="29.25" customHeight="1">
      <c r="A30" s="347" t="str">
        <f>'Soc.ek. analīze'!C9</f>
        <v>ieguvumi  no vienas dienas ārzemju tūristiem</v>
      </c>
      <c r="B30" s="347"/>
      <c r="C30" s="190"/>
      <c r="D30" s="191">
        <f>'Soc.ek. analīze'!T33</f>
        <v>0</v>
      </c>
      <c r="E30" s="192" t="e">
        <f t="shared" ref="E30:E33" si="0">D30/$D$34</f>
        <v>#DIV/0!</v>
      </c>
      <c r="F30" s="188"/>
      <c r="G30" s="188"/>
    </row>
    <row r="31" spans="1:7" ht="32.25" customHeight="1">
      <c r="A31" s="347" t="str">
        <f>'Soc.ek. analīze'!C10</f>
        <v>ieguvumi  no vairāku dienu vietējiem tūristiem</v>
      </c>
      <c r="B31" s="347"/>
      <c r="C31" s="190"/>
      <c r="D31" s="191">
        <f>'Soc.ek. analīze'!T34</f>
        <v>0</v>
      </c>
      <c r="E31" s="192" t="e">
        <f t="shared" si="0"/>
        <v>#DIV/0!</v>
      </c>
      <c r="F31" s="188"/>
      <c r="G31" s="188"/>
    </row>
    <row r="32" spans="1:7" ht="31.5" customHeight="1">
      <c r="A32" s="347" t="str">
        <f>'Soc.ek. analīze'!C11</f>
        <v>ieguvumi no vairāku dienu ārzemju tūristiem</v>
      </c>
      <c r="B32" s="347"/>
      <c r="C32" s="190"/>
      <c r="D32" s="191">
        <f>'Soc.ek. analīze'!T35</f>
        <v>0</v>
      </c>
      <c r="E32" s="192" t="e">
        <f t="shared" si="0"/>
        <v>#DIV/0!</v>
      </c>
      <c r="F32" s="188"/>
      <c r="G32" s="188"/>
    </row>
    <row r="33" spans="1:7" ht="38.25" customHeight="1">
      <c r="A33" s="347" t="str">
        <f>'Soc.ek. analīze'!C12</f>
        <v>ieguvumi no nodokļu ieņēmumiem (IIN)</v>
      </c>
      <c r="B33" s="347"/>
      <c r="C33" s="190"/>
      <c r="D33" s="191">
        <f>'Soc.ek. analīze'!T36</f>
        <v>0</v>
      </c>
      <c r="E33" s="192" t="e">
        <f t="shared" si="0"/>
        <v>#DIV/0!</v>
      </c>
      <c r="F33" s="188"/>
      <c r="G33" s="188"/>
    </row>
    <row r="34" spans="1:7">
      <c r="A34" s="348" t="s">
        <v>65</v>
      </c>
      <c r="B34" s="348"/>
      <c r="C34" s="175"/>
      <c r="D34" s="193">
        <f>'Soc.ek. analīze'!T31</f>
        <v>0</v>
      </c>
      <c r="E34" s="194" t="e">
        <f>SUM(E29:E33)</f>
        <v>#DIV/0!</v>
      </c>
      <c r="F34" s="188"/>
      <c r="G34" s="188"/>
    </row>
    <row r="35" spans="1:7">
      <c r="A35" s="348" t="s">
        <v>210</v>
      </c>
      <c r="B35" s="348"/>
      <c r="C35" s="348" t="s">
        <v>206</v>
      </c>
      <c r="D35" s="195" t="s">
        <v>207</v>
      </c>
      <c r="E35" s="348" t="s">
        <v>211</v>
      </c>
      <c r="F35" s="188"/>
      <c r="G35" s="188"/>
    </row>
    <row r="36" spans="1:7">
      <c r="A36" s="348"/>
      <c r="B36" s="348"/>
      <c r="C36" s="348"/>
      <c r="D36" s="196" t="s">
        <v>209</v>
      </c>
      <c r="E36" s="348"/>
      <c r="F36" s="188"/>
      <c r="G36" s="188"/>
    </row>
    <row r="37" spans="1:7">
      <c r="A37" s="347" t="str">
        <f>'Soc.ek. analīze'!C21</f>
        <v>Darbības izmaksas</v>
      </c>
      <c r="B37" s="347"/>
      <c r="C37" s="190"/>
      <c r="D37" s="191">
        <f>-'Soc.ek. analīze'!T43</f>
        <v>0</v>
      </c>
      <c r="E37" s="192" t="e">
        <f>D37/D39</f>
        <v>#DIV/0!</v>
      </c>
      <c r="F37" s="188"/>
      <c r="G37" s="188"/>
    </row>
    <row r="38" spans="1:7">
      <c r="A38" s="347" t="str">
        <f>'Soc.ek. analīze'!C22</f>
        <v>Investīciju izmaksas</v>
      </c>
      <c r="B38" s="347"/>
      <c r="C38" s="190"/>
      <c r="D38" s="191">
        <f>-'Soc.ek. analīze'!T44</f>
        <v>0</v>
      </c>
      <c r="E38" s="192" t="e">
        <f>D38/D39</f>
        <v>#DIV/0!</v>
      </c>
      <c r="F38" s="188"/>
      <c r="G38" s="188"/>
    </row>
    <row r="39" spans="1:7">
      <c r="A39" s="348" t="s">
        <v>65</v>
      </c>
      <c r="B39" s="348"/>
      <c r="C39" s="175"/>
      <c r="D39" s="203">
        <f>D38+D37</f>
        <v>0</v>
      </c>
      <c r="E39" s="194">
        <v>1</v>
      </c>
      <c r="F39" s="188"/>
      <c r="G39" s="188"/>
    </row>
    <row r="40" spans="1:7">
      <c r="A40" s="197"/>
      <c r="B40" s="188"/>
      <c r="C40" s="188"/>
      <c r="D40" s="188"/>
      <c r="E40" s="188"/>
      <c r="F40" s="188"/>
      <c r="G40" s="188"/>
    </row>
    <row r="41" spans="1:7">
      <c r="A41" s="345" t="s">
        <v>212</v>
      </c>
      <c r="B41" s="345"/>
      <c r="C41" s="345"/>
      <c r="D41" s="345"/>
      <c r="E41" s="345"/>
      <c r="F41" s="345"/>
      <c r="G41" s="345"/>
    </row>
    <row r="42" spans="1:7">
      <c r="A42" s="346" t="s">
        <v>213</v>
      </c>
      <c r="B42" s="346"/>
      <c r="C42" s="198" t="s">
        <v>177</v>
      </c>
      <c r="D42" s="346" t="s">
        <v>182</v>
      </c>
      <c r="E42" s="346"/>
      <c r="F42" s="188"/>
      <c r="G42" s="188"/>
    </row>
    <row r="43" spans="1:7">
      <c r="A43" s="349" t="s">
        <v>214</v>
      </c>
      <c r="B43" s="349"/>
      <c r="C43" s="199">
        <f>'Soc.ek. analīze'!E28</f>
        <v>0.05</v>
      </c>
      <c r="D43" s="347" t="s">
        <v>238</v>
      </c>
      <c r="E43" s="347"/>
      <c r="F43" s="188"/>
      <c r="G43" s="188"/>
    </row>
    <row r="44" spans="1:7">
      <c r="A44" s="349" t="s">
        <v>215</v>
      </c>
      <c r="B44" s="349"/>
      <c r="C44" s="199" t="e">
        <f>'Soc.ek. analīze'!E49</f>
        <v>#NUM!</v>
      </c>
      <c r="D44" s="347" t="s">
        <v>238</v>
      </c>
      <c r="E44" s="347"/>
      <c r="F44" s="188"/>
      <c r="G44" s="188"/>
    </row>
    <row r="45" spans="1:7">
      <c r="A45" s="349" t="s">
        <v>216</v>
      </c>
      <c r="B45" s="349"/>
      <c r="C45" s="191">
        <f>'Soc.ek. analīze'!E48</f>
        <v>0</v>
      </c>
      <c r="D45" s="347" t="s">
        <v>238</v>
      </c>
      <c r="E45" s="347"/>
      <c r="F45" s="188"/>
      <c r="G45" s="188"/>
    </row>
    <row r="46" spans="1:7">
      <c r="A46" s="349" t="s">
        <v>217</v>
      </c>
      <c r="B46" s="349"/>
      <c r="C46" s="200" t="e">
        <f>'Soc.ek. analīze'!E50</f>
        <v>#DIV/0!</v>
      </c>
      <c r="D46" s="347" t="s">
        <v>238</v>
      </c>
      <c r="E46" s="347"/>
      <c r="F46" s="188"/>
      <c r="G46" s="188"/>
    </row>
  </sheetData>
  <mergeCells count="70">
    <mergeCell ref="A46:B46"/>
    <mergeCell ref="D46:E46"/>
    <mergeCell ref="A30:B30"/>
    <mergeCell ref="A31:B31"/>
    <mergeCell ref="A32:B32"/>
    <mergeCell ref="A43:B43"/>
    <mergeCell ref="D43:E43"/>
    <mergeCell ref="A44:B44"/>
    <mergeCell ref="D44:E44"/>
    <mergeCell ref="A45:B45"/>
    <mergeCell ref="D45:E45"/>
    <mergeCell ref="A37:B37"/>
    <mergeCell ref="A38:B38"/>
    <mergeCell ref="A39:B39"/>
    <mergeCell ref="A41:G41"/>
    <mergeCell ref="A42:B42"/>
    <mergeCell ref="D42:E42"/>
    <mergeCell ref="A33:B33"/>
    <mergeCell ref="A34:B34"/>
    <mergeCell ref="A35:B36"/>
    <mergeCell ref="C35:C36"/>
    <mergeCell ref="E35:E36"/>
    <mergeCell ref="A26:G26"/>
    <mergeCell ref="A27:B28"/>
    <mergeCell ref="C27:C28"/>
    <mergeCell ref="E27:E28"/>
    <mergeCell ref="A29:B29"/>
    <mergeCell ref="A23:B23"/>
    <mergeCell ref="A24:B24"/>
    <mergeCell ref="B19:C19"/>
    <mergeCell ref="F19:G19"/>
    <mergeCell ref="F16:G16"/>
    <mergeCell ref="B17:C17"/>
    <mergeCell ref="F17:G17"/>
    <mergeCell ref="B18:C18"/>
    <mergeCell ref="F18:G18"/>
    <mergeCell ref="B16:C16"/>
    <mergeCell ref="A20:G20"/>
    <mergeCell ref="A21:B22"/>
    <mergeCell ref="C21:D21"/>
    <mergeCell ref="E21:F21"/>
    <mergeCell ref="C22:D22"/>
    <mergeCell ref="E22:F22"/>
    <mergeCell ref="B9:C9"/>
    <mergeCell ref="F9:G9"/>
    <mergeCell ref="F10:G10"/>
    <mergeCell ref="A13:G13"/>
    <mergeCell ref="B14:C15"/>
    <mergeCell ref="D14:D15"/>
    <mergeCell ref="E14:E15"/>
    <mergeCell ref="F14:G14"/>
    <mergeCell ref="F15:G15"/>
    <mergeCell ref="B10:C10"/>
    <mergeCell ref="B4:C4"/>
    <mergeCell ref="E4:F4"/>
    <mergeCell ref="B7:C7"/>
    <mergeCell ref="F7:G7"/>
    <mergeCell ref="B8:C8"/>
    <mergeCell ref="F8:G8"/>
    <mergeCell ref="A1:G1"/>
    <mergeCell ref="B2:C2"/>
    <mergeCell ref="E2:F2"/>
    <mergeCell ref="B3:C3"/>
    <mergeCell ref="E3:F3"/>
    <mergeCell ref="A5:A6"/>
    <mergeCell ref="B5:C6"/>
    <mergeCell ref="D5:D6"/>
    <mergeCell ref="E5:E6"/>
    <mergeCell ref="F5:G5"/>
    <mergeCell ref="F6:G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R49"/>
  <sheetViews>
    <sheetView topLeftCell="A19" zoomScale="90" zoomScaleNormal="90" workbookViewId="0">
      <selection activeCell="H22" sqref="H22"/>
    </sheetView>
  </sheetViews>
  <sheetFormatPr defaultColWidth="9.140625" defaultRowHeight="15"/>
  <cols>
    <col min="1" max="1" width="6.5703125" style="96" customWidth="1"/>
    <col min="2" max="2" width="80.28515625" style="96" bestFit="1" customWidth="1"/>
    <col min="3" max="3" width="20.7109375" style="96" customWidth="1"/>
    <col min="4" max="4" width="13.28515625" style="96" customWidth="1"/>
    <col min="5" max="5" width="16.28515625" style="96" customWidth="1"/>
    <col min="6" max="8" width="12.85546875" style="96" bestFit="1" customWidth="1"/>
    <col min="9" max="9" width="14.28515625" style="96" bestFit="1" customWidth="1"/>
    <col min="10" max="17" width="11.42578125" style="96" bestFit="1" customWidth="1"/>
    <col min="18" max="18" width="14.28515625" style="96" bestFit="1" customWidth="1"/>
    <col min="19" max="16384" width="9.140625" style="96"/>
  </cols>
  <sheetData>
    <row r="1" spans="1:17" ht="18.75">
      <c r="B1" s="263" t="s">
        <v>239</v>
      </c>
      <c r="C1" s="295" t="s">
        <v>256</v>
      </c>
      <c r="D1" s="295"/>
      <c r="E1" s="295"/>
      <c r="F1" s="295"/>
      <c r="G1" s="295"/>
    </row>
    <row r="2" spans="1:17" ht="18.75">
      <c r="B2" s="263" t="s">
        <v>244</v>
      </c>
      <c r="C2" s="295" t="s">
        <v>258</v>
      </c>
      <c r="D2" s="295"/>
      <c r="E2" s="295"/>
      <c r="F2" s="295"/>
      <c r="G2" s="295"/>
      <c r="H2" s="96" t="s">
        <v>257</v>
      </c>
    </row>
    <row r="3" spans="1:17" ht="15.75" thickBot="1"/>
    <row r="4" spans="1:17" ht="15.75" thickBot="1">
      <c r="B4" s="8" t="s">
        <v>3</v>
      </c>
      <c r="C4" s="107">
        <v>2020</v>
      </c>
      <c r="D4" s="16" t="s">
        <v>138</v>
      </c>
    </row>
    <row r="5" spans="1:17">
      <c r="A5" s="9" t="s">
        <v>50</v>
      </c>
    </row>
    <row r="6" spans="1:17" ht="15.75" thickBot="1">
      <c r="A6" s="9"/>
    </row>
    <row r="7" spans="1:17" ht="16.5" thickBot="1">
      <c r="A7" s="274"/>
      <c r="B7" s="275" t="s">
        <v>240</v>
      </c>
      <c r="C7" s="276"/>
      <c r="D7" s="276"/>
      <c r="E7" s="276"/>
      <c r="F7" s="276"/>
      <c r="G7" s="276"/>
      <c r="H7" s="276"/>
      <c r="I7" s="276"/>
      <c r="J7" s="276"/>
      <c r="K7" s="276"/>
      <c r="L7" s="276"/>
      <c r="M7" s="276"/>
      <c r="N7" s="276"/>
      <c r="O7" s="276"/>
      <c r="P7" s="276"/>
      <c r="Q7" s="277"/>
    </row>
    <row r="8" spans="1:17">
      <c r="A8" s="9"/>
      <c r="B8" s="9"/>
    </row>
    <row r="9" spans="1:17" ht="30">
      <c r="A9" s="224" t="s">
        <v>5</v>
      </c>
      <c r="B9" s="224" t="s">
        <v>26</v>
      </c>
      <c r="C9" s="224" t="s">
        <v>27</v>
      </c>
      <c r="D9" s="224" t="s">
        <v>28</v>
      </c>
      <c r="E9" s="225" t="s">
        <v>135</v>
      </c>
    </row>
    <row r="10" spans="1:17">
      <c r="A10" s="98" t="s">
        <v>6</v>
      </c>
      <c r="B10" s="98" t="s">
        <v>29</v>
      </c>
      <c r="C10" s="297"/>
      <c r="D10" s="298"/>
      <c r="E10" s="299"/>
    </row>
    <row r="11" spans="1:17" ht="30" customHeight="1">
      <c r="A11" s="98" t="s">
        <v>7</v>
      </c>
      <c r="B11" s="98" t="s">
        <v>31</v>
      </c>
      <c r="C11" s="212"/>
      <c r="D11" s="98" t="s">
        <v>26</v>
      </c>
      <c r="E11" s="98"/>
    </row>
    <row r="12" spans="1:17">
      <c r="A12" s="98" t="s">
        <v>8</v>
      </c>
      <c r="B12" s="98" t="s">
        <v>32</v>
      </c>
      <c r="C12" s="14" t="s">
        <v>31</v>
      </c>
      <c r="D12" s="98" t="s">
        <v>47</v>
      </c>
      <c r="E12" s="98"/>
    </row>
    <row r="13" spans="1:17">
      <c r="A13" s="98" t="s">
        <v>9</v>
      </c>
      <c r="B13" s="108" t="s">
        <v>17</v>
      </c>
      <c r="C13" s="11"/>
      <c r="D13" s="98" t="s">
        <v>45</v>
      </c>
      <c r="E13" s="291" t="s">
        <v>255</v>
      </c>
    </row>
    <row r="14" spans="1:17">
      <c r="A14" s="18" t="s">
        <v>35</v>
      </c>
      <c r="B14" s="108" t="s">
        <v>16</v>
      </c>
      <c r="C14" s="12"/>
      <c r="D14" s="98" t="s">
        <v>25</v>
      </c>
      <c r="E14" s="98"/>
    </row>
    <row r="15" spans="1:17">
      <c r="A15" s="98" t="s">
        <v>230</v>
      </c>
      <c r="B15" s="108" t="s">
        <v>19</v>
      </c>
      <c r="C15" s="12"/>
      <c r="D15" s="98" t="s">
        <v>25</v>
      </c>
      <c r="E15" s="98"/>
      <c r="F15" s="17" t="str">
        <f>IF(C14+C16=100%,TRUE,"4.1. un 4.2. kopsummai jāveido 100%")</f>
        <v>4.1. un 4.2. kopsummai jāveido 100%</v>
      </c>
    </row>
    <row r="16" spans="1:17">
      <c r="A16" s="18" t="s">
        <v>36</v>
      </c>
      <c r="B16" s="108" t="s">
        <v>18</v>
      </c>
      <c r="C16" s="12"/>
      <c r="D16" s="98" t="s">
        <v>25</v>
      </c>
      <c r="E16" s="109"/>
    </row>
    <row r="17" spans="1:18">
      <c r="A17" s="98" t="s">
        <v>231</v>
      </c>
      <c r="B17" s="108" t="s">
        <v>20</v>
      </c>
      <c r="C17" s="12"/>
      <c r="D17" s="98" t="s">
        <v>25</v>
      </c>
      <c r="E17" s="98"/>
    </row>
    <row r="18" spans="1:18">
      <c r="A18" s="98" t="s">
        <v>4</v>
      </c>
      <c r="B18" s="108" t="s">
        <v>98</v>
      </c>
      <c r="C18" s="10"/>
      <c r="D18" s="98" t="s">
        <v>23</v>
      </c>
      <c r="E18" s="110"/>
      <c r="G18" s="296"/>
      <c r="H18" s="296"/>
      <c r="I18" s="296"/>
      <c r="J18" s="296"/>
    </row>
    <row r="19" spans="1:18">
      <c r="A19" s="98" t="s">
        <v>10</v>
      </c>
      <c r="B19" s="108" t="s">
        <v>14</v>
      </c>
      <c r="C19" s="10"/>
      <c r="D19" s="98" t="s">
        <v>23</v>
      </c>
      <c r="E19" s="111"/>
      <c r="G19" s="296"/>
      <c r="H19" s="296"/>
      <c r="I19" s="296"/>
      <c r="J19" s="296"/>
    </row>
    <row r="20" spans="1:18" ht="15" customHeight="1">
      <c r="A20" s="98" t="s">
        <v>39</v>
      </c>
      <c r="B20" s="108" t="s">
        <v>21</v>
      </c>
      <c r="C20" s="97"/>
      <c r="D20" s="98" t="s">
        <v>22</v>
      </c>
      <c r="E20" s="214"/>
    </row>
    <row r="21" spans="1:18">
      <c r="A21" s="112" t="s">
        <v>40</v>
      </c>
      <c r="B21" s="113" t="s">
        <v>46</v>
      </c>
      <c r="C21" s="14" t="s">
        <v>56</v>
      </c>
      <c r="D21" s="112" t="s">
        <v>47</v>
      </c>
      <c r="E21" s="98"/>
    </row>
    <row r="22" spans="1:18">
      <c r="A22" s="112" t="s">
        <v>41</v>
      </c>
      <c r="B22" s="108" t="s">
        <v>48</v>
      </c>
      <c r="C22" s="97"/>
      <c r="D22" s="112" t="s">
        <v>24</v>
      </c>
      <c r="E22" s="98"/>
    </row>
    <row r="23" spans="1:18">
      <c r="A23" s="112" t="s">
        <v>44</v>
      </c>
      <c r="B23" s="108" t="s">
        <v>49</v>
      </c>
      <c r="C23" s="12"/>
      <c r="D23" s="98" t="s">
        <v>25</v>
      </c>
      <c r="E23" s="104" t="s">
        <v>134</v>
      </c>
    </row>
    <row r="24" spans="1:18" ht="15.75" thickBot="1">
      <c r="A24" s="265"/>
      <c r="B24" s="266"/>
      <c r="C24" s="267"/>
      <c r="D24" s="268"/>
      <c r="E24" s="269"/>
    </row>
    <row r="25" spans="1:18" ht="16.5" thickBot="1">
      <c r="A25" s="274"/>
      <c r="B25" s="275" t="s">
        <v>241</v>
      </c>
      <c r="C25" s="276"/>
      <c r="D25" s="276"/>
      <c r="E25" s="276"/>
      <c r="F25" s="276"/>
      <c r="G25" s="276"/>
      <c r="H25" s="276"/>
      <c r="I25" s="276"/>
      <c r="J25" s="276"/>
      <c r="K25" s="276"/>
      <c r="L25" s="276"/>
      <c r="M25" s="276"/>
      <c r="N25" s="276"/>
      <c r="O25" s="276"/>
      <c r="P25" s="276"/>
      <c r="Q25" s="277"/>
    </row>
    <row r="26" spans="1:18">
      <c r="B26" s="114"/>
    </row>
    <row r="27" spans="1:18">
      <c r="B27" s="226"/>
      <c r="C27" s="226">
        <f>C4</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8">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c r="R28" s="150"/>
    </row>
    <row r="29" spans="1:18">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8">
      <c r="B30" s="121" t="s">
        <v>100</v>
      </c>
      <c r="C30" s="13">
        <v>0</v>
      </c>
      <c r="D30" s="13">
        <v>0</v>
      </c>
      <c r="E30" s="13">
        <f t="shared" ref="E30:Q30" si="2">$C$19</f>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8">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8" ht="15.75" thickBot="1">
      <c r="B32" s="272"/>
      <c r="C32" s="273"/>
      <c r="D32" s="273"/>
      <c r="E32" s="273"/>
      <c r="F32" s="273"/>
      <c r="G32" s="273"/>
      <c r="H32" s="273"/>
      <c r="I32" s="273"/>
      <c r="J32" s="273"/>
      <c r="K32" s="273"/>
      <c r="L32" s="273"/>
      <c r="M32" s="273"/>
      <c r="N32" s="273"/>
      <c r="O32" s="273"/>
      <c r="P32" s="273"/>
      <c r="Q32" s="273"/>
    </row>
    <row r="33" spans="1:18" ht="16.5" thickBot="1">
      <c r="A33" s="274"/>
      <c r="B33" s="275" t="s">
        <v>242</v>
      </c>
      <c r="C33" s="276"/>
      <c r="D33" s="276"/>
      <c r="E33" s="276"/>
      <c r="F33" s="276"/>
      <c r="G33" s="276"/>
      <c r="H33" s="276"/>
      <c r="I33" s="276"/>
      <c r="J33" s="276"/>
      <c r="K33" s="276"/>
      <c r="L33" s="276"/>
      <c r="M33" s="276"/>
      <c r="N33" s="276"/>
      <c r="O33" s="276"/>
      <c r="P33" s="276"/>
      <c r="Q33" s="277"/>
    </row>
    <row r="34" spans="1:18">
      <c r="C34" s="106"/>
      <c r="D34" s="106"/>
      <c r="E34" s="106"/>
      <c r="F34" s="106"/>
      <c r="G34" s="106"/>
      <c r="H34" s="106"/>
      <c r="I34" s="106"/>
      <c r="J34" s="106"/>
      <c r="K34" s="106"/>
      <c r="L34" s="106"/>
      <c r="M34" s="106"/>
      <c r="N34" s="106"/>
      <c r="O34" s="106"/>
      <c r="P34" s="106"/>
      <c r="Q34" s="106"/>
    </row>
    <row r="35" spans="1:18"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8" ht="15.75">
      <c r="B36" s="301"/>
      <c r="C36" s="228" t="s">
        <v>140</v>
      </c>
      <c r="D36" s="228" t="s">
        <v>140</v>
      </c>
      <c r="E36" s="228" t="s">
        <v>140</v>
      </c>
      <c r="F36" s="228" t="s">
        <v>140</v>
      </c>
      <c r="G36" s="228" t="s">
        <v>140</v>
      </c>
      <c r="H36" s="229" t="s">
        <v>140</v>
      </c>
      <c r="I36" s="228" t="s">
        <v>140</v>
      </c>
      <c r="J36" s="228" t="s">
        <v>25</v>
      </c>
    </row>
    <row r="37" spans="1:18" ht="15.75">
      <c r="B37" s="230" t="s">
        <v>141</v>
      </c>
      <c r="C37" s="130"/>
      <c r="D37" s="130"/>
      <c r="E37" s="130"/>
      <c r="F37" s="130"/>
      <c r="G37" s="130"/>
      <c r="H37" s="130"/>
      <c r="I37" s="123">
        <f t="shared" ref="I37:I48" si="4">SUM(C37:H37)</f>
        <v>0</v>
      </c>
      <c r="J37" s="124" t="e">
        <f>ROUND(I37/I$44*100,2)</f>
        <v>#DIV/0!</v>
      </c>
      <c r="K37" s="152"/>
      <c r="L37" s="152"/>
      <c r="M37" s="152"/>
      <c r="N37" s="152"/>
      <c r="O37" s="152"/>
      <c r="P37" s="152"/>
      <c r="Q37" s="152"/>
      <c r="R37" s="152"/>
    </row>
    <row r="38" spans="1:18" ht="15.75">
      <c r="B38" s="231" t="s">
        <v>142</v>
      </c>
      <c r="C38" s="130"/>
      <c r="D38" s="130"/>
      <c r="E38" s="130"/>
      <c r="F38" s="130"/>
      <c r="G38" s="130"/>
      <c r="H38" s="130"/>
      <c r="I38" s="123">
        <f t="shared" si="4"/>
        <v>0</v>
      </c>
      <c r="J38" s="124" t="e">
        <f t="shared" ref="J38:J44" si="5">ROUND(I38/I$44*100,2)</f>
        <v>#DIV/0!</v>
      </c>
    </row>
    <row r="39" spans="1:18" ht="15.75">
      <c r="B39" s="231" t="s">
        <v>143</v>
      </c>
      <c r="C39" s="130"/>
      <c r="D39" s="130"/>
      <c r="E39" s="130"/>
      <c r="F39" s="130"/>
      <c r="G39" s="130"/>
      <c r="H39" s="130"/>
      <c r="I39" s="123">
        <f t="shared" si="4"/>
        <v>0</v>
      </c>
      <c r="J39" s="124" t="e">
        <f t="shared" si="5"/>
        <v>#DIV/0!</v>
      </c>
    </row>
    <row r="40" spans="1:18" ht="15.75">
      <c r="B40" s="231" t="s">
        <v>144</v>
      </c>
      <c r="C40" s="130"/>
      <c r="D40" s="130"/>
      <c r="E40" s="130"/>
      <c r="F40" s="130"/>
      <c r="G40" s="130"/>
      <c r="H40" s="130"/>
      <c r="I40" s="123">
        <f t="shared" si="4"/>
        <v>0</v>
      </c>
      <c r="J40" s="124" t="e">
        <f t="shared" si="5"/>
        <v>#DIV/0!</v>
      </c>
    </row>
    <row r="41" spans="1:18" ht="15.75">
      <c r="B41" s="231" t="s">
        <v>145</v>
      </c>
      <c r="C41" s="130"/>
      <c r="D41" s="130"/>
      <c r="E41" s="130"/>
      <c r="F41" s="130"/>
      <c r="G41" s="130"/>
      <c r="H41" s="130"/>
      <c r="I41" s="123">
        <f t="shared" si="4"/>
        <v>0</v>
      </c>
      <c r="J41" s="124" t="e">
        <f t="shared" si="5"/>
        <v>#DIV/0!</v>
      </c>
    </row>
    <row r="42" spans="1:18" ht="15.75">
      <c r="B42" s="231" t="s">
        <v>146</v>
      </c>
      <c r="C42" s="125">
        <f t="shared" ref="C42:H42" si="6">SUM(C37:C41)</f>
        <v>0</v>
      </c>
      <c r="D42" s="125">
        <f t="shared" si="6"/>
        <v>0</v>
      </c>
      <c r="E42" s="125">
        <f t="shared" si="6"/>
        <v>0</v>
      </c>
      <c r="F42" s="125">
        <f t="shared" si="6"/>
        <v>0</v>
      </c>
      <c r="G42" s="125">
        <f t="shared" si="6"/>
        <v>0</v>
      </c>
      <c r="H42" s="125">
        <f t="shared" si="6"/>
        <v>0</v>
      </c>
      <c r="I42" s="125">
        <f t="shared" si="4"/>
        <v>0</v>
      </c>
      <c r="J42" s="126" t="e">
        <f t="shared" si="5"/>
        <v>#DIV/0!</v>
      </c>
    </row>
    <row r="43" spans="1:18" ht="15.75">
      <c r="B43" s="231" t="s">
        <v>147</v>
      </c>
      <c r="C43" s="130"/>
      <c r="D43" s="130"/>
      <c r="E43" s="130"/>
      <c r="F43" s="130"/>
      <c r="G43" s="130"/>
      <c r="H43" s="130"/>
      <c r="I43" s="123">
        <f t="shared" si="4"/>
        <v>0</v>
      </c>
      <c r="J43" s="124" t="e">
        <f t="shared" si="5"/>
        <v>#DIV/0!</v>
      </c>
    </row>
    <row r="44" spans="1:18" ht="15.75">
      <c r="B44" s="232" t="s">
        <v>148</v>
      </c>
      <c r="C44" s="127">
        <f t="shared" ref="C44:H44" si="7">SUM(C42:C43)</f>
        <v>0</v>
      </c>
      <c r="D44" s="127">
        <f t="shared" si="7"/>
        <v>0</v>
      </c>
      <c r="E44" s="127">
        <f t="shared" si="7"/>
        <v>0</v>
      </c>
      <c r="F44" s="127">
        <f t="shared" si="7"/>
        <v>0</v>
      </c>
      <c r="G44" s="127">
        <f t="shared" si="7"/>
        <v>0</v>
      </c>
      <c r="H44" s="127">
        <f t="shared" si="7"/>
        <v>0</v>
      </c>
      <c r="I44" s="127">
        <f t="shared" si="4"/>
        <v>0</v>
      </c>
      <c r="J44" s="126" t="e">
        <f t="shared" si="5"/>
        <v>#DIV/0!</v>
      </c>
    </row>
    <row r="45" spans="1:18" ht="15.75">
      <c r="B45" s="233" t="s">
        <v>149</v>
      </c>
      <c r="C45" s="136"/>
      <c r="D45" s="136"/>
      <c r="E45" s="136"/>
      <c r="F45" s="136"/>
      <c r="G45" s="136"/>
      <c r="H45" s="136"/>
      <c r="I45" s="123">
        <f t="shared" si="4"/>
        <v>0</v>
      </c>
      <c r="J45" s="126"/>
    </row>
    <row r="46" spans="1:18" ht="15.75">
      <c r="B46" s="233" t="s">
        <v>150</v>
      </c>
      <c r="C46" s="136"/>
      <c r="D46" s="136"/>
      <c r="E46" s="136"/>
      <c r="F46" s="136"/>
      <c r="G46" s="136"/>
      <c r="H46" s="136"/>
      <c r="I46" s="123">
        <f t="shared" si="4"/>
        <v>0</v>
      </c>
      <c r="J46" s="126"/>
    </row>
    <row r="47" spans="1:18" ht="15.75">
      <c r="B47" s="233" t="s">
        <v>151</v>
      </c>
      <c r="C47" s="127">
        <f t="shared" ref="C47:H47" si="8">SUM(C45:C46)</f>
        <v>0</v>
      </c>
      <c r="D47" s="127">
        <f t="shared" si="8"/>
        <v>0</v>
      </c>
      <c r="E47" s="127">
        <f t="shared" si="8"/>
        <v>0</v>
      </c>
      <c r="F47" s="127">
        <f t="shared" si="8"/>
        <v>0</v>
      </c>
      <c r="G47" s="127">
        <f t="shared" si="8"/>
        <v>0</v>
      </c>
      <c r="H47" s="127">
        <f t="shared" si="8"/>
        <v>0</v>
      </c>
      <c r="I47" s="125">
        <f t="shared" si="4"/>
        <v>0</v>
      </c>
      <c r="J47" s="126"/>
    </row>
    <row r="48" spans="1:18" ht="15.75">
      <c r="B48" s="234" t="s">
        <v>235</v>
      </c>
      <c r="C48" s="125">
        <f t="shared" ref="C48:H48" si="9">SUM(C44,C47)</f>
        <v>0</v>
      </c>
      <c r="D48" s="125">
        <f t="shared" si="9"/>
        <v>0</v>
      </c>
      <c r="E48" s="125">
        <f t="shared" si="9"/>
        <v>0</v>
      </c>
      <c r="F48" s="125">
        <f>SUM(F44,F47)</f>
        <v>0</v>
      </c>
      <c r="G48" s="125">
        <f t="shared" si="9"/>
        <v>0</v>
      </c>
      <c r="H48" s="125">
        <f t="shared" si="9"/>
        <v>0</v>
      </c>
      <c r="I48" s="125">
        <f t="shared" si="4"/>
        <v>0</v>
      </c>
      <c r="J48" s="129"/>
    </row>
    <row r="49" spans="2:10" ht="21">
      <c r="B49" s="236" t="s">
        <v>232</v>
      </c>
      <c r="C49" s="204"/>
      <c r="D49" s="204"/>
      <c r="E49" s="204"/>
      <c r="F49" s="204"/>
      <c r="G49" s="204"/>
      <c r="H49" s="204"/>
      <c r="I49" s="125">
        <f>SUM(C49:H49)</f>
        <v>0</v>
      </c>
      <c r="J49" s="211" t="e">
        <f>I49/I48</f>
        <v>#DIV/0!</v>
      </c>
    </row>
  </sheetData>
  <mergeCells count="6">
    <mergeCell ref="C1:G1"/>
    <mergeCell ref="C2:G2"/>
    <mergeCell ref="G18:J19"/>
    <mergeCell ref="C10:E10"/>
    <mergeCell ref="B35:B36"/>
    <mergeCell ref="I35:J35"/>
  </mergeCells>
  <dataValidations count="2">
    <dataValidation type="list" allowBlank="1" showInputMessage="1" showErrorMessage="1" sqref="C21">
      <formula1>YN</formula1>
    </dataValidation>
    <dataValidation type="list" allowBlank="1" showInputMessage="1" showErrorMessage="1" sqref="C12">
      <formula1>PI</formula1>
    </dataValidation>
  </dataValidations>
  <pageMargins left="0.7" right="0.7" top="0.75" bottom="0.75" header="0.3" footer="0.3"/>
  <pageSetup paperSize="9" scale="4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PIEŅĒMUMI!$M$1:$M$6</xm:f>
          </x14:formula1>
          <xm:sqref>C4</xm:sqref>
        </x14:dataValidation>
        <x14:dataValidation type="list" allowBlank="1" showInputMessage="1" showErrorMessage="1">
          <x14:formula1>
            <xm:f>PIEŅĒMUMI!$I$1:$I$6</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3">
    <pageSetUpPr fitToPage="1"/>
  </sheetPr>
  <dimension ref="A1:Q49"/>
  <sheetViews>
    <sheetView topLeftCell="A13" zoomScale="85" zoomScaleNormal="85" workbookViewId="0">
      <selection activeCell="B4" sqref="B4"/>
    </sheetView>
  </sheetViews>
  <sheetFormatPr defaultColWidth="9.140625" defaultRowHeight="15"/>
  <cols>
    <col min="1" max="1" width="10.42578125" style="89" bestFit="1" customWidth="1"/>
    <col min="2" max="2" width="76.7109375" style="89" customWidth="1"/>
    <col min="3" max="3" width="17" style="89" customWidth="1"/>
    <col min="4" max="4" width="11.5703125" style="89" customWidth="1"/>
    <col min="5" max="5" width="16.28515625" style="89" customWidth="1"/>
    <col min="6" max="8" width="9.140625" style="89"/>
    <col min="9" max="9" width="12.28515625" style="89" customWidth="1"/>
    <col min="10"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119</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2" t="s">
        <v>135</v>
      </c>
    </row>
    <row r="10" spans="1:17">
      <c r="A10" s="7" t="s">
        <v>6</v>
      </c>
      <c r="B10" s="7" t="s">
        <v>29</v>
      </c>
      <c r="C10" s="297"/>
      <c r="D10" s="298"/>
      <c r="E10" s="299"/>
    </row>
    <row r="11" spans="1:17">
      <c r="A11" s="7" t="s">
        <v>7</v>
      </c>
      <c r="B11" s="7" t="s">
        <v>31</v>
      </c>
      <c r="C11" s="212"/>
      <c r="D11" s="7" t="s">
        <v>26</v>
      </c>
      <c r="E11" s="7"/>
    </row>
    <row r="12" spans="1:17">
      <c r="A12" s="7" t="s">
        <v>8</v>
      </c>
      <c r="B12" s="7" t="s">
        <v>32</v>
      </c>
      <c r="C12" s="14" t="s">
        <v>31</v>
      </c>
      <c r="D12" s="7" t="s">
        <v>47</v>
      </c>
      <c r="E12" s="7"/>
    </row>
    <row r="13" spans="1:17">
      <c r="A13" s="7" t="s">
        <v>9</v>
      </c>
      <c r="B13" s="91" t="s">
        <v>17</v>
      </c>
      <c r="C13" s="11"/>
      <c r="D13" s="7" t="s">
        <v>45</v>
      </c>
      <c r="E13" s="291" t="s">
        <v>255</v>
      </c>
      <c r="F13" s="278"/>
    </row>
    <row r="14" spans="1:17">
      <c r="A14" s="7" t="s">
        <v>35</v>
      </c>
      <c r="B14" s="91" t="s">
        <v>16</v>
      </c>
      <c r="C14" s="12"/>
      <c r="D14" s="7" t="s">
        <v>25</v>
      </c>
      <c r="E14" s="7"/>
    </row>
    <row r="15" spans="1:17">
      <c r="A15" s="7" t="s">
        <v>230</v>
      </c>
      <c r="B15" s="91" t="s">
        <v>19</v>
      </c>
      <c r="C15" s="12"/>
      <c r="D15" s="7" t="s">
        <v>25</v>
      </c>
      <c r="E15" s="7"/>
      <c r="F15" s="17" t="str">
        <f>IF(C14+C16=100%,TRUE,"4.1. un 4.2. kopsummai jāveido 100%")</f>
        <v>4.1. un 4.2. kopsummai jāveido 100%</v>
      </c>
    </row>
    <row r="16" spans="1:17">
      <c r="A16" s="7" t="s">
        <v>36</v>
      </c>
      <c r="B16" s="91" t="s">
        <v>18</v>
      </c>
      <c r="C16" s="12"/>
      <c r="D16" s="7" t="s">
        <v>25</v>
      </c>
      <c r="E16" s="7"/>
    </row>
    <row r="17" spans="1:17">
      <c r="A17" s="7" t="s">
        <v>231</v>
      </c>
      <c r="B17" s="91" t="s">
        <v>20</v>
      </c>
      <c r="C17" s="12"/>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57</v>
      </c>
      <c r="D21" s="93" t="s">
        <v>47</v>
      </c>
      <c r="E21" s="7"/>
    </row>
    <row r="22" spans="1:17">
      <c r="A22" s="93" t="s">
        <v>41</v>
      </c>
      <c r="B22" s="91" t="s">
        <v>48</v>
      </c>
      <c r="C22" s="97"/>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sheetPr codeName="Sheet4">
    <pageSetUpPr fitToPage="1"/>
  </sheetPr>
  <dimension ref="A1:Q49"/>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1.5703125" style="89" customWidth="1"/>
    <col min="5" max="5" width="17.5703125" style="89" customWidth="1"/>
    <col min="6" max="6" width="12.140625" style="89" customWidth="1"/>
    <col min="7" max="7" width="11" style="89" customWidth="1"/>
    <col min="8" max="8" width="10.7109375" style="89" customWidth="1"/>
    <col min="9" max="9" width="12.140625" style="89" customWidth="1"/>
    <col min="10" max="10" width="11.28515625" style="89" customWidth="1"/>
    <col min="11" max="11" width="10.7109375" style="89" customWidth="1"/>
    <col min="12" max="12" width="11.42578125" style="89" customWidth="1"/>
    <col min="13" max="13" width="11.85546875" style="89" customWidth="1"/>
    <col min="14" max="14" width="10.7109375" style="89" customWidth="1"/>
    <col min="15" max="15" width="11.42578125" style="89" customWidth="1"/>
    <col min="16" max="16" width="11" style="89" customWidth="1"/>
    <col min="17" max="17" width="18.7109375" style="89" customWidth="1"/>
    <col min="18"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120</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3" t="s">
        <v>135</v>
      </c>
    </row>
    <row r="10" spans="1:17">
      <c r="A10" s="7" t="s">
        <v>6</v>
      </c>
      <c r="B10" s="7" t="s">
        <v>29</v>
      </c>
      <c r="C10" s="297"/>
      <c r="D10" s="298"/>
      <c r="E10" s="299"/>
    </row>
    <row r="11" spans="1:17" ht="30" customHeight="1">
      <c r="A11" s="7" t="s">
        <v>7</v>
      </c>
      <c r="B11" s="7" t="s">
        <v>31</v>
      </c>
      <c r="C11" s="216"/>
      <c r="D11" s="7" t="s">
        <v>26</v>
      </c>
      <c r="E11" s="7"/>
    </row>
    <row r="12" spans="1:17">
      <c r="A12" s="7" t="s">
        <v>8</v>
      </c>
      <c r="B12" s="7" t="s">
        <v>32</v>
      </c>
      <c r="C12" s="14" t="s">
        <v>31</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57</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Q49"/>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3.7109375" style="89" customWidth="1"/>
    <col min="5" max="5" width="16.28515625" style="89" customWidth="1"/>
    <col min="6" max="7" width="10.7109375" style="89" customWidth="1"/>
    <col min="8" max="8" width="11.5703125" style="89" customWidth="1"/>
    <col min="9" max="9" width="13.140625" style="89" customWidth="1"/>
    <col min="10" max="10" width="10.7109375" style="89" customWidth="1"/>
    <col min="11" max="11" width="11.28515625" style="89" customWidth="1"/>
    <col min="12" max="13" width="10.85546875" style="89" customWidth="1"/>
    <col min="14" max="15" width="11.140625" style="89" customWidth="1"/>
    <col min="16" max="16" width="11" style="89" customWidth="1"/>
    <col min="17" max="17" width="10.85546875" style="89" customWidth="1"/>
    <col min="18"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121</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2" t="s">
        <v>135</v>
      </c>
    </row>
    <row r="10" spans="1:17">
      <c r="A10" s="7" t="s">
        <v>6</v>
      </c>
      <c r="B10" s="7" t="s">
        <v>29</v>
      </c>
      <c r="C10" s="297"/>
      <c r="D10" s="298"/>
      <c r="E10" s="299"/>
    </row>
    <row r="11" spans="1:17" ht="33.6" customHeight="1">
      <c r="A11" s="7" t="s">
        <v>7</v>
      </c>
      <c r="B11" s="7" t="s">
        <v>31</v>
      </c>
      <c r="C11" s="212"/>
      <c r="D11" s="7" t="s">
        <v>26</v>
      </c>
      <c r="E11" s="7"/>
    </row>
    <row r="12" spans="1:17">
      <c r="A12" s="7" t="s">
        <v>8</v>
      </c>
      <c r="B12" s="7" t="s">
        <v>32</v>
      </c>
      <c r="C12" s="14" t="s">
        <v>31</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56</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sheetPr codeName="Sheet6">
    <pageSetUpPr fitToPage="1"/>
  </sheetPr>
  <dimension ref="A1:Q49"/>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1.5703125" style="89" customWidth="1"/>
    <col min="5" max="5" width="16.28515625" style="89" customWidth="1"/>
    <col min="6" max="8" width="9.140625" style="89"/>
    <col min="9" max="9" width="12" style="89" customWidth="1"/>
    <col min="10"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122</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2" t="s">
        <v>135</v>
      </c>
    </row>
    <row r="10" spans="1:17">
      <c r="A10" s="7" t="s">
        <v>6</v>
      </c>
      <c r="B10" s="7" t="s">
        <v>29</v>
      </c>
      <c r="C10" s="297"/>
      <c r="D10" s="298"/>
      <c r="E10" s="299"/>
    </row>
    <row r="11" spans="1:17" ht="33.6" customHeight="1">
      <c r="A11" s="7" t="s">
        <v>7</v>
      </c>
      <c r="B11" s="7" t="s">
        <v>31</v>
      </c>
      <c r="C11" s="212"/>
      <c r="D11" s="7" t="s">
        <v>26</v>
      </c>
      <c r="E11" s="7"/>
    </row>
    <row r="12" spans="1:17">
      <c r="A12" s="7" t="s">
        <v>8</v>
      </c>
      <c r="B12" s="7" t="s">
        <v>32</v>
      </c>
      <c r="C12" s="14" t="s">
        <v>31</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57</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c r="D42" s="133">
        <f t="shared" ref="D42:H42" si="6">SUM(D37:D41)</f>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51" orientation="landscape" r:id="rId1"/>
</worksheet>
</file>

<file path=xl/worksheets/sheet7.xml><?xml version="1.0" encoding="utf-8"?>
<worksheet xmlns="http://schemas.openxmlformats.org/spreadsheetml/2006/main" xmlns:r="http://schemas.openxmlformats.org/officeDocument/2006/relationships">
  <sheetPr codeName="Sheet7">
    <pageSetUpPr fitToPage="1"/>
  </sheetPr>
  <dimension ref="A1:Q60"/>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5.85546875" style="89" customWidth="1"/>
    <col min="5" max="5" width="16" style="89" customWidth="1"/>
    <col min="6" max="6" width="11.28515625" style="89" customWidth="1"/>
    <col min="7" max="7" width="12.140625" style="89" customWidth="1"/>
    <col min="8" max="8" width="12" style="89" customWidth="1"/>
    <col min="9" max="9" width="14.7109375" style="89" customWidth="1"/>
    <col min="10" max="10" width="10.85546875" style="89" customWidth="1"/>
    <col min="11" max="11" width="11" style="89" customWidth="1"/>
    <col min="12" max="12" width="11.140625" style="89" customWidth="1"/>
    <col min="13" max="13" width="11.28515625" style="89" customWidth="1"/>
    <col min="14" max="15" width="10.7109375" style="89" customWidth="1"/>
    <col min="16" max="16" width="11.140625" style="89" customWidth="1"/>
    <col min="17" max="17" width="11" style="89" customWidth="1"/>
    <col min="18"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123</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2" t="s">
        <v>135</v>
      </c>
    </row>
    <row r="10" spans="1:17">
      <c r="A10" s="7" t="s">
        <v>6</v>
      </c>
      <c r="B10" s="7" t="s">
        <v>29</v>
      </c>
      <c r="C10" s="297"/>
      <c r="D10" s="298"/>
      <c r="E10" s="299"/>
    </row>
    <row r="11" spans="1:17" ht="31.9" customHeight="1">
      <c r="A11" s="7" t="s">
        <v>7</v>
      </c>
      <c r="B11" s="7" t="s">
        <v>31</v>
      </c>
      <c r="C11" s="212"/>
      <c r="D11" s="7" t="s">
        <v>26</v>
      </c>
      <c r="E11" s="7"/>
    </row>
    <row r="12" spans="1:17">
      <c r="A12" s="7" t="s">
        <v>8</v>
      </c>
      <c r="B12" s="7" t="s">
        <v>32</v>
      </c>
      <c r="C12" s="14" t="s">
        <v>58</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56</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f>$C$19</f>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row r="60" spans="2:10">
      <c r="B60" s="89" t="s">
        <v>234</v>
      </c>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48" orientation="landscape" r:id="rId1"/>
</worksheet>
</file>

<file path=xl/worksheets/sheet8.xml><?xml version="1.0" encoding="utf-8"?>
<worksheet xmlns="http://schemas.openxmlformats.org/spreadsheetml/2006/main" xmlns:r="http://schemas.openxmlformats.org/officeDocument/2006/relationships">
  <sheetPr codeName="Sheet8">
    <pageSetUpPr fitToPage="1"/>
  </sheetPr>
  <dimension ref="A1:Q49"/>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3.85546875" style="89" customWidth="1"/>
    <col min="5" max="5" width="16.28515625" style="89" customWidth="1"/>
    <col min="6" max="6" width="11.140625" style="89" customWidth="1"/>
    <col min="7" max="7" width="10.7109375" style="89" customWidth="1"/>
    <col min="8" max="8" width="11.140625" style="89" customWidth="1"/>
    <col min="9" max="9" width="14.28515625" style="89" customWidth="1"/>
    <col min="10" max="10" width="11.7109375" style="89" customWidth="1"/>
    <col min="11" max="11" width="10.7109375" style="89" customWidth="1"/>
    <col min="12" max="12" width="12.5703125" style="89" customWidth="1"/>
    <col min="13" max="13" width="10.7109375" style="89" customWidth="1"/>
    <col min="14" max="14" width="11" style="89" customWidth="1"/>
    <col min="15" max="16" width="11.28515625" style="89" customWidth="1"/>
    <col min="17" max="17" width="11.7109375" style="89" customWidth="1"/>
    <col min="18"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124</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ht="30">
      <c r="A9" s="221" t="s">
        <v>5</v>
      </c>
      <c r="B9" s="221" t="s">
        <v>26</v>
      </c>
      <c r="C9" s="221" t="s">
        <v>27</v>
      </c>
      <c r="D9" s="221" t="s">
        <v>28</v>
      </c>
      <c r="E9" s="222" t="s">
        <v>135</v>
      </c>
    </row>
    <row r="10" spans="1:17" ht="27" customHeight="1">
      <c r="A10" s="7" t="s">
        <v>6</v>
      </c>
      <c r="B10" s="7" t="s">
        <v>29</v>
      </c>
      <c r="C10" s="304"/>
      <c r="D10" s="305"/>
      <c r="E10" s="306"/>
    </row>
    <row r="11" spans="1:17" ht="30" customHeight="1">
      <c r="A11" s="7" t="s">
        <v>7</v>
      </c>
      <c r="B11" s="7" t="s">
        <v>31</v>
      </c>
      <c r="C11" s="212"/>
      <c r="D11" s="7" t="s">
        <v>26</v>
      </c>
      <c r="E11" s="7"/>
    </row>
    <row r="12" spans="1:17">
      <c r="A12" s="7" t="s">
        <v>8</v>
      </c>
      <c r="B12" s="7" t="s">
        <v>32</v>
      </c>
      <c r="C12" s="14" t="s">
        <v>58</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3"/>
    </row>
    <row r="19" spans="1:17">
      <c r="A19" s="7" t="s">
        <v>10</v>
      </c>
      <c r="B19" s="91" t="s">
        <v>14</v>
      </c>
      <c r="C19" s="10"/>
      <c r="D19" s="7" t="s">
        <v>23</v>
      </c>
      <c r="E19" s="103"/>
    </row>
    <row r="20" spans="1:17" ht="15" customHeight="1">
      <c r="A20" s="7" t="s">
        <v>39</v>
      </c>
      <c r="B20" s="91" t="s">
        <v>21</v>
      </c>
      <c r="C20" s="97"/>
      <c r="D20" s="7" t="s">
        <v>22</v>
      </c>
      <c r="E20" s="213"/>
    </row>
    <row r="21" spans="1:17">
      <c r="A21" s="93" t="s">
        <v>40</v>
      </c>
      <c r="B21" s="94" t="s">
        <v>46</v>
      </c>
      <c r="C21" s="14" t="s">
        <v>56</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v>0</v>
      </c>
      <c r="D30" s="13">
        <v>0</v>
      </c>
      <c r="E30" s="13">
        <f t="shared" ref="E30:Q30" si="2">$C$19</f>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t="e">
        <f>ROUND(I37/I$44*100,2)</f>
        <v>#DIV/0!</v>
      </c>
    </row>
    <row r="38" spans="1:17" s="96" customFormat="1" ht="15.75">
      <c r="B38" s="231" t="s">
        <v>142</v>
      </c>
      <c r="C38" s="130"/>
      <c r="D38" s="130"/>
      <c r="E38" s="130"/>
      <c r="F38" s="130"/>
      <c r="G38" s="130"/>
      <c r="H38" s="130"/>
      <c r="I38" s="131">
        <f t="shared" si="4"/>
        <v>0</v>
      </c>
      <c r="J38" s="132" t="e">
        <f t="shared" ref="J38:J44" si="5">ROUND(I38/I$44*100,2)</f>
        <v>#DIV/0!</v>
      </c>
    </row>
    <row r="39" spans="1:17" s="96" customFormat="1" ht="15.75">
      <c r="B39" s="231" t="s">
        <v>143</v>
      </c>
      <c r="C39" s="130"/>
      <c r="D39" s="130"/>
      <c r="E39" s="130"/>
      <c r="F39" s="130"/>
      <c r="G39" s="130"/>
      <c r="H39" s="130"/>
      <c r="I39" s="131">
        <f t="shared" si="4"/>
        <v>0</v>
      </c>
      <c r="J39" s="132" t="e">
        <f t="shared" si="5"/>
        <v>#DIV/0!</v>
      </c>
    </row>
    <row r="40" spans="1:17" s="96" customFormat="1" ht="15.75">
      <c r="B40" s="231" t="s">
        <v>144</v>
      </c>
      <c r="C40" s="130"/>
      <c r="D40" s="130"/>
      <c r="E40" s="130"/>
      <c r="F40" s="130"/>
      <c r="G40" s="130"/>
      <c r="H40" s="130"/>
      <c r="I40" s="131">
        <f t="shared" si="4"/>
        <v>0</v>
      </c>
      <c r="J40" s="132" t="e">
        <f t="shared" si="5"/>
        <v>#DIV/0!</v>
      </c>
    </row>
    <row r="41" spans="1:17" s="96" customFormat="1" ht="15.75">
      <c r="B41" s="231" t="s">
        <v>145</v>
      </c>
      <c r="C41" s="130"/>
      <c r="D41" s="130"/>
      <c r="E41" s="130"/>
      <c r="F41" s="130"/>
      <c r="G41" s="130"/>
      <c r="H41" s="130"/>
      <c r="I41" s="131">
        <f t="shared" si="4"/>
        <v>0</v>
      </c>
      <c r="J41" s="132" t="e">
        <f t="shared" si="5"/>
        <v>#DIV/0!</v>
      </c>
    </row>
    <row r="42" spans="1:17" s="96" customFormat="1" ht="15.75">
      <c r="B42" s="231" t="s">
        <v>146</v>
      </c>
      <c r="C42" s="133">
        <f t="shared" ref="C42:H42" si="6">SUM(C37:C41)</f>
        <v>0</v>
      </c>
      <c r="D42" s="133">
        <f t="shared" si="6"/>
        <v>0</v>
      </c>
      <c r="E42" s="133">
        <f t="shared" si="6"/>
        <v>0</v>
      </c>
      <c r="F42" s="133">
        <f t="shared" si="6"/>
        <v>0</v>
      </c>
      <c r="G42" s="133">
        <f t="shared" si="6"/>
        <v>0</v>
      </c>
      <c r="H42" s="133">
        <f t="shared" si="6"/>
        <v>0</v>
      </c>
      <c r="I42" s="133">
        <f t="shared" si="4"/>
        <v>0</v>
      </c>
      <c r="J42" s="134" t="e">
        <f t="shared" si="5"/>
        <v>#DIV/0!</v>
      </c>
    </row>
    <row r="43" spans="1:17" s="96" customFormat="1" ht="15.75">
      <c r="B43" s="231" t="s">
        <v>147</v>
      </c>
      <c r="C43" s="130"/>
      <c r="D43" s="130"/>
      <c r="E43" s="130"/>
      <c r="F43" s="130"/>
      <c r="G43" s="130"/>
      <c r="H43" s="130"/>
      <c r="I43" s="131">
        <f t="shared" si="4"/>
        <v>0</v>
      </c>
      <c r="J43" s="132" t="e">
        <f t="shared" si="5"/>
        <v>#DIV/0!</v>
      </c>
    </row>
    <row r="44" spans="1:17" s="96" customFormat="1" ht="15.75">
      <c r="B44" s="232" t="s">
        <v>148</v>
      </c>
      <c r="C44" s="135">
        <f t="shared" ref="C44:H44" si="7">SUM(C42:C43)</f>
        <v>0</v>
      </c>
      <c r="D44" s="135">
        <f t="shared" si="7"/>
        <v>0</v>
      </c>
      <c r="E44" s="135">
        <f t="shared" si="7"/>
        <v>0</v>
      </c>
      <c r="F44" s="135">
        <f t="shared" si="7"/>
        <v>0</v>
      </c>
      <c r="G44" s="135">
        <f t="shared" si="7"/>
        <v>0</v>
      </c>
      <c r="H44" s="135">
        <f t="shared" si="7"/>
        <v>0</v>
      </c>
      <c r="I44" s="135">
        <f t="shared" si="4"/>
        <v>0</v>
      </c>
      <c r="J44" s="134" t="e">
        <f t="shared" si="5"/>
        <v>#DIV/0!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0</v>
      </c>
      <c r="F48" s="133">
        <f>SUM(F44,F47)</f>
        <v>0</v>
      </c>
      <c r="G48" s="133">
        <f t="shared" si="9"/>
        <v>0</v>
      </c>
      <c r="H48" s="133">
        <f t="shared" si="9"/>
        <v>0</v>
      </c>
      <c r="I48" s="133">
        <f t="shared" si="4"/>
        <v>0</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48" orientation="landscape" r:id="rId1"/>
</worksheet>
</file>

<file path=xl/worksheets/sheet9.xml><?xml version="1.0" encoding="utf-8"?>
<worksheet xmlns="http://schemas.openxmlformats.org/spreadsheetml/2006/main" xmlns:r="http://schemas.openxmlformats.org/officeDocument/2006/relationships">
  <sheetPr codeName="Sheet9">
    <pageSetUpPr fitToPage="1"/>
  </sheetPr>
  <dimension ref="A1:Q49"/>
  <sheetViews>
    <sheetView zoomScale="85" zoomScaleNormal="85" workbookViewId="0">
      <selection activeCell="E20" sqref="E20"/>
    </sheetView>
  </sheetViews>
  <sheetFormatPr defaultColWidth="9.140625" defaultRowHeight="15"/>
  <cols>
    <col min="1" max="1" width="10.42578125" style="89" bestFit="1" customWidth="1"/>
    <col min="2" max="2" width="76.7109375" style="89" customWidth="1"/>
    <col min="3" max="3" width="16" style="89" customWidth="1"/>
    <col min="4" max="4" width="12.5703125" style="89" customWidth="1"/>
    <col min="5" max="5" width="16.28515625" style="89" customWidth="1"/>
    <col min="6" max="7" width="11.28515625" style="89" customWidth="1"/>
    <col min="8" max="8" width="11.42578125" style="89" customWidth="1"/>
    <col min="9" max="9" width="14" style="89" customWidth="1"/>
    <col min="10" max="17" width="11.140625" style="89" customWidth="1"/>
    <col min="18" max="16384" width="9.140625" style="89"/>
  </cols>
  <sheetData>
    <row r="1" spans="1:17" s="96" customFormat="1" ht="18.75">
      <c r="B1" s="263" t="s">
        <v>239</v>
      </c>
      <c r="C1" s="295" t="str">
        <f>'obj1'!C1:G1</f>
        <v>[ierakstiet projekta nosaukumu]</v>
      </c>
      <c r="D1" s="295"/>
      <c r="E1" s="295"/>
      <c r="F1" s="295"/>
      <c r="G1" s="295"/>
    </row>
    <row r="2" spans="1:17" ht="18.75">
      <c r="B2" s="263" t="s">
        <v>244</v>
      </c>
      <c r="C2" s="295" t="str">
        <f>'obj1'!C2:G2</f>
        <v>ERAF/551SAM/2020/IV/00</v>
      </c>
      <c r="D2" s="295"/>
      <c r="E2" s="295"/>
      <c r="F2" s="295"/>
      <c r="G2" s="295"/>
    </row>
    <row r="4" spans="1:17">
      <c r="B4" s="1" t="s">
        <v>3</v>
      </c>
    </row>
    <row r="5" spans="1:17">
      <c r="A5" s="2" t="s">
        <v>125</v>
      </c>
    </row>
    <row r="6" spans="1:17" ht="15.75" thickBot="1">
      <c r="A6" s="2"/>
    </row>
    <row r="7" spans="1:17" s="96" customFormat="1" ht="16.5" thickBot="1">
      <c r="A7" s="274"/>
      <c r="B7" s="275" t="s">
        <v>240</v>
      </c>
      <c r="C7" s="276"/>
      <c r="D7" s="276"/>
      <c r="E7" s="276"/>
      <c r="F7" s="276"/>
      <c r="G7" s="276"/>
      <c r="H7" s="276"/>
      <c r="I7" s="276"/>
      <c r="J7" s="276"/>
      <c r="K7" s="276"/>
      <c r="L7" s="276"/>
      <c r="M7" s="276"/>
      <c r="N7" s="276"/>
      <c r="O7" s="276"/>
      <c r="P7" s="276"/>
      <c r="Q7" s="277"/>
    </row>
    <row r="8" spans="1:17">
      <c r="A8" s="2"/>
      <c r="B8" s="264"/>
    </row>
    <row r="9" spans="1:17">
      <c r="A9" s="221" t="s">
        <v>5</v>
      </c>
      <c r="B9" s="221" t="s">
        <v>26</v>
      </c>
      <c r="C9" s="221" t="s">
        <v>27</v>
      </c>
      <c r="D9" s="221" t="s">
        <v>28</v>
      </c>
      <c r="E9" s="221" t="s">
        <v>135</v>
      </c>
    </row>
    <row r="10" spans="1:17" ht="29.25" customHeight="1">
      <c r="A10" s="7" t="s">
        <v>6</v>
      </c>
      <c r="B10" s="7" t="s">
        <v>29</v>
      </c>
      <c r="C10" s="304"/>
      <c r="D10" s="305"/>
      <c r="E10" s="306"/>
    </row>
    <row r="11" spans="1:17" ht="32.450000000000003" customHeight="1">
      <c r="A11" s="7" t="s">
        <v>7</v>
      </c>
      <c r="B11" s="7" t="s">
        <v>31</v>
      </c>
      <c r="C11" s="212"/>
      <c r="D11" s="7" t="s">
        <v>26</v>
      </c>
      <c r="E11" s="7"/>
    </row>
    <row r="12" spans="1:17">
      <c r="A12" s="7" t="s">
        <v>8</v>
      </c>
      <c r="B12" s="7" t="s">
        <v>32</v>
      </c>
      <c r="C12" s="14" t="s">
        <v>58</v>
      </c>
      <c r="D12" s="7" t="s">
        <v>47</v>
      </c>
      <c r="E12" s="7"/>
    </row>
    <row r="13" spans="1:17">
      <c r="A13" s="7" t="s">
        <v>9</v>
      </c>
      <c r="B13" s="91" t="s">
        <v>17</v>
      </c>
      <c r="C13" s="99"/>
      <c r="D13" s="7" t="s">
        <v>45</v>
      </c>
      <c r="E13" s="291" t="s">
        <v>255</v>
      </c>
      <c r="F13" s="278"/>
    </row>
    <row r="14" spans="1:17">
      <c r="A14" s="7" t="s">
        <v>35</v>
      </c>
      <c r="B14" s="91" t="s">
        <v>16</v>
      </c>
      <c r="C14" s="100"/>
      <c r="D14" s="7" t="s">
        <v>25</v>
      </c>
      <c r="E14" s="7"/>
    </row>
    <row r="15" spans="1:17">
      <c r="A15" s="7" t="s">
        <v>230</v>
      </c>
      <c r="B15" s="91" t="s">
        <v>19</v>
      </c>
      <c r="C15" s="100"/>
      <c r="D15" s="7" t="s">
        <v>25</v>
      </c>
      <c r="E15" s="7"/>
      <c r="F15" s="17" t="str">
        <f>IF(C14+C16=100%,TRUE,"4.1. un 4.2. kopsummai jāveido 100%")</f>
        <v>4.1. un 4.2. kopsummai jāveido 100%</v>
      </c>
    </row>
    <row r="16" spans="1:17">
      <c r="A16" s="7" t="s">
        <v>36</v>
      </c>
      <c r="B16" s="91" t="s">
        <v>18</v>
      </c>
      <c r="C16" s="100"/>
      <c r="D16" s="7" t="s">
        <v>25</v>
      </c>
      <c r="E16" s="7"/>
      <c r="F16" s="17"/>
    </row>
    <row r="17" spans="1:17">
      <c r="A17" s="7" t="s">
        <v>231</v>
      </c>
      <c r="B17" s="91" t="s">
        <v>20</v>
      </c>
      <c r="C17" s="100"/>
      <c r="D17" s="7" t="s">
        <v>25</v>
      </c>
      <c r="E17" s="7"/>
    </row>
    <row r="18" spans="1:17">
      <c r="A18" s="7" t="s">
        <v>4</v>
      </c>
      <c r="B18" s="91" t="s">
        <v>15</v>
      </c>
      <c r="C18" s="10"/>
      <c r="D18" s="7" t="s">
        <v>23</v>
      </c>
      <c r="E18" s="101"/>
    </row>
    <row r="19" spans="1:17">
      <c r="A19" s="7" t="s">
        <v>10</v>
      </c>
      <c r="B19" s="91" t="s">
        <v>14</v>
      </c>
      <c r="C19" s="10"/>
      <c r="D19" s="7" t="s">
        <v>23</v>
      </c>
      <c r="E19" s="102"/>
    </row>
    <row r="20" spans="1:17" ht="15" customHeight="1">
      <c r="A20" s="7" t="s">
        <v>39</v>
      </c>
      <c r="B20" s="91" t="s">
        <v>21</v>
      </c>
      <c r="C20" s="97"/>
      <c r="D20" s="7" t="s">
        <v>22</v>
      </c>
      <c r="E20" s="213"/>
    </row>
    <row r="21" spans="1:17">
      <c r="A21" s="93" t="s">
        <v>40</v>
      </c>
      <c r="B21" s="94" t="s">
        <v>46</v>
      </c>
      <c r="C21" s="14" t="s">
        <v>57</v>
      </c>
      <c r="D21" s="93" t="s">
        <v>47</v>
      </c>
      <c r="E21" s="7"/>
    </row>
    <row r="22" spans="1:17">
      <c r="A22" s="93" t="s">
        <v>41</v>
      </c>
      <c r="B22" s="91" t="s">
        <v>48</v>
      </c>
      <c r="C22" s="10"/>
      <c r="D22" s="93" t="s">
        <v>24</v>
      </c>
      <c r="E22" s="7"/>
    </row>
    <row r="23" spans="1:17">
      <c r="A23" s="93" t="s">
        <v>44</v>
      </c>
      <c r="B23" s="91" t="s">
        <v>49</v>
      </c>
      <c r="C23" s="12"/>
      <c r="D23" s="98" t="s">
        <v>25</v>
      </c>
      <c r="E23" s="104" t="s">
        <v>134</v>
      </c>
    </row>
    <row r="24" spans="1:17" ht="15.75" thickBot="1">
      <c r="A24" s="270"/>
      <c r="B24" s="271"/>
      <c r="C24" s="267"/>
      <c r="D24" s="268"/>
      <c r="E24" s="269"/>
    </row>
    <row r="25" spans="1:17" s="96" customFormat="1" ht="16.5" thickBot="1">
      <c r="A25" s="274"/>
      <c r="B25" s="275" t="s">
        <v>241</v>
      </c>
      <c r="C25" s="276"/>
      <c r="D25" s="276"/>
      <c r="E25" s="276"/>
      <c r="F25" s="276"/>
      <c r="G25" s="276"/>
      <c r="H25" s="276"/>
      <c r="I25" s="276"/>
      <c r="J25" s="276"/>
      <c r="K25" s="276"/>
      <c r="L25" s="276"/>
      <c r="M25" s="276"/>
      <c r="N25" s="276"/>
      <c r="O25" s="276"/>
      <c r="P25" s="276"/>
      <c r="Q25" s="277"/>
    </row>
    <row r="26" spans="1:17">
      <c r="B26" s="105"/>
    </row>
    <row r="27" spans="1:17" s="96" customFormat="1">
      <c r="B27" s="226"/>
      <c r="C27" s="226">
        <f>'obj1'!C27</f>
        <v>2020</v>
      </c>
      <c r="D27" s="226">
        <f>C27+1</f>
        <v>2021</v>
      </c>
      <c r="E27" s="226">
        <f t="shared" ref="E27:Q27" si="0">D27+1</f>
        <v>2022</v>
      </c>
      <c r="F27" s="226">
        <f t="shared" si="0"/>
        <v>2023</v>
      </c>
      <c r="G27" s="226">
        <f t="shared" si="0"/>
        <v>2024</v>
      </c>
      <c r="H27" s="226">
        <f t="shared" si="0"/>
        <v>2025</v>
      </c>
      <c r="I27" s="226">
        <f t="shared" si="0"/>
        <v>2026</v>
      </c>
      <c r="J27" s="226">
        <f t="shared" si="0"/>
        <v>2027</v>
      </c>
      <c r="K27" s="226">
        <f t="shared" si="0"/>
        <v>2028</v>
      </c>
      <c r="L27" s="226">
        <f t="shared" si="0"/>
        <v>2029</v>
      </c>
      <c r="M27" s="226">
        <f t="shared" si="0"/>
        <v>2030</v>
      </c>
      <c r="N27" s="226">
        <f t="shared" si="0"/>
        <v>2031</v>
      </c>
      <c r="O27" s="226">
        <f t="shared" si="0"/>
        <v>2032</v>
      </c>
      <c r="P27" s="226">
        <f t="shared" si="0"/>
        <v>2033</v>
      </c>
      <c r="Q27" s="226">
        <f t="shared" si="0"/>
        <v>2034</v>
      </c>
    </row>
    <row r="28" spans="1:17" s="96" customFormat="1">
      <c r="B28" s="121" t="s">
        <v>99</v>
      </c>
      <c r="C28" s="13">
        <f>$C$18</f>
        <v>0</v>
      </c>
      <c r="D28" s="13">
        <f t="shared" ref="D28:Q28" si="1">$C$18</f>
        <v>0</v>
      </c>
      <c r="E28" s="13">
        <f t="shared" si="1"/>
        <v>0</v>
      </c>
      <c r="F28" s="13">
        <f t="shared" si="1"/>
        <v>0</v>
      </c>
      <c r="G28" s="13">
        <f t="shared" si="1"/>
        <v>0</v>
      </c>
      <c r="H28" s="13">
        <f t="shared" si="1"/>
        <v>0</v>
      </c>
      <c r="I28" s="13">
        <f t="shared" si="1"/>
        <v>0</v>
      </c>
      <c r="J28" s="13">
        <f t="shared" si="1"/>
        <v>0</v>
      </c>
      <c r="K28" s="13">
        <f t="shared" si="1"/>
        <v>0</v>
      </c>
      <c r="L28" s="13">
        <f t="shared" si="1"/>
        <v>0</v>
      </c>
      <c r="M28" s="13">
        <f t="shared" si="1"/>
        <v>0</v>
      </c>
      <c r="N28" s="13">
        <f t="shared" si="1"/>
        <v>0</v>
      </c>
      <c r="O28" s="13">
        <f t="shared" si="1"/>
        <v>0</v>
      </c>
      <c r="P28" s="13">
        <f t="shared" si="1"/>
        <v>0</v>
      </c>
      <c r="Q28" s="13">
        <f t="shared" si="1"/>
        <v>0</v>
      </c>
    </row>
    <row r="29" spans="1:17" s="96" customFormat="1">
      <c r="B29" s="121" t="s">
        <v>154</v>
      </c>
      <c r="C29" s="13">
        <v>0</v>
      </c>
      <c r="D29" s="13">
        <v>0</v>
      </c>
      <c r="E29" s="13">
        <v>0</v>
      </c>
      <c r="F29" s="13">
        <v>0</v>
      </c>
      <c r="G29" s="13">
        <v>0</v>
      </c>
      <c r="H29" s="13">
        <v>0</v>
      </c>
      <c r="I29" s="13">
        <v>0</v>
      </c>
      <c r="J29" s="13">
        <v>0</v>
      </c>
      <c r="K29" s="13">
        <v>0</v>
      </c>
      <c r="L29" s="13">
        <v>0</v>
      </c>
      <c r="M29" s="13">
        <v>0</v>
      </c>
      <c r="N29" s="13">
        <v>0</v>
      </c>
      <c r="O29" s="13">
        <v>0</v>
      </c>
      <c r="P29" s="13">
        <v>0</v>
      </c>
      <c r="Q29" s="13">
        <v>0</v>
      </c>
    </row>
    <row r="30" spans="1:17" s="96" customFormat="1">
      <c r="B30" s="121" t="s">
        <v>100</v>
      </c>
      <c r="C30" s="13">
        <f>$C$19</f>
        <v>0</v>
      </c>
      <c r="D30" s="13">
        <f t="shared" ref="D30:Q30" si="2">$C$19</f>
        <v>0</v>
      </c>
      <c r="E30" s="13">
        <f t="shared" si="2"/>
        <v>0</v>
      </c>
      <c r="F30" s="13">
        <f t="shared" si="2"/>
        <v>0</v>
      </c>
      <c r="G30" s="13">
        <f t="shared" si="2"/>
        <v>0</v>
      </c>
      <c r="H30" s="13">
        <f t="shared" si="2"/>
        <v>0</v>
      </c>
      <c r="I30" s="13">
        <f t="shared" si="2"/>
        <v>0</v>
      </c>
      <c r="J30" s="13">
        <f t="shared" si="2"/>
        <v>0</v>
      </c>
      <c r="K30" s="13">
        <f t="shared" si="2"/>
        <v>0</v>
      </c>
      <c r="L30" s="13">
        <f t="shared" si="2"/>
        <v>0</v>
      </c>
      <c r="M30" s="13">
        <f t="shared" si="2"/>
        <v>0</v>
      </c>
      <c r="N30" s="13">
        <f t="shared" si="2"/>
        <v>0</v>
      </c>
      <c r="O30" s="13">
        <f t="shared" si="2"/>
        <v>0</v>
      </c>
      <c r="P30" s="13">
        <f t="shared" si="2"/>
        <v>0</v>
      </c>
      <c r="Q30" s="13">
        <f t="shared" si="2"/>
        <v>0</v>
      </c>
    </row>
    <row r="31" spans="1:17" s="96" customFormat="1">
      <c r="B31" s="121" t="s">
        <v>155</v>
      </c>
      <c r="C31" s="13">
        <v>0</v>
      </c>
      <c r="D31" s="13">
        <v>0</v>
      </c>
      <c r="E31" s="13">
        <v>0</v>
      </c>
      <c r="F31" s="13">
        <v>0</v>
      </c>
      <c r="G31" s="13">
        <v>0</v>
      </c>
      <c r="H31" s="13">
        <v>0</v>
      </c>
      <c r="I31" s="13">
        <v>0</v>
      </c>
      <c r="J31" s="13">
        <v>0</v>
      </c>
      <c r="K31" s="13">
        <v>0</v>
      </c>
      <c r="L31" s="13">
        <v>0</v>
      </c>
      <c r="M31" s="13">
        <v>0</v>
      </c>
      <c r="N31" s="13">
        <v>0</v>
      </c>
      <c r="O31" s="13">
        <v>0</v>
      </c>
      <c r="P31" s="13">
        <v>0</v>
      </c>
      <c r="Q31" s="13">
        <v>0</v>
      </c>
    </row>
    <row r="32" spans="1:17" s="96" customFormat="1" ht="15.75" thickBot="1">
      <c r="B32" s="272"/>
      <c r="C32" s="273"/>
      <c r="D32" s="273"/>
      <c r="E32" s="273"/>
      <c r="F32" s="273"/>
      <c r="G32" s="273"/>
      <c r="H32" s="273"/>
      <c r="I32" s="273"/>
      <c r="J32" s="273"/>
      <c r="K32" s="273"/>
      <c r="L32" s="273"/>
      <c r="M32" s="273"/>
      <c r="N32" s="273"/>
      <c r="O32" s="273"/>
      <c r="P32" s="273"/>
      <c r="Q32" s="273"/>
    </row>
    <row r="33" spans="1:17" s="96" customFormat="1" ht="16.5" thickBot="1">
      <c r="A33" s="274"/>
      <c r="B33" s="275" t="s">
        <v>242</v>
      </c>
      <c r="C33" s="276"/>
      <c r="D33" s="276"/>
      <c r="E33" s="276"/>
      <c r="F33" s="276"/>
      <c r="G33" s="276"/>
      <c r="H33" s="276"/>
      <c r="I33" s="276"/>
      <c r="J33" s="276"/>
      <c r="K33" s="276"/>
      <c r="L33" s="276"/>
      <c r="M33" s="276"/>
      <c r="N33" s="276"/>
      <c r="O33" s="276"/>
      <c r="P33" s="276"/>
      <c r="Q33" s="277"/>
    </row>
    <row r="34" spans="1:17" s="96" customFormat="1">
      <c r="C34" s="106"/>
      <c r="D34" s="106"/>
      <c r="E34" s="106"/>
      <c r="F34" s="106"/>
      <c r="G34" s="106"/>
      <c r="H34" s="106"/>
      <c r="I34" s="106"/>
      <c r="J34" s="106"/>
      <c r="K34" s="106"/>
      <c r="L34" s="106"/>
      <c r="M34" s="106"/>
      <c r="N34" s="106"/>
      <c r="O34" s="106"/>
      <c r="P34" s="106"/>
      <c r="Q34" s="106"/>
    </row>
    <row r="35" spans="1:17" s="96" customFormat="1" ht="15.75">
      <c r="B35" s="300" t="s">
        <v>139</v>
      </c>
      <c r="C35" s="227">
        <f t="shared" ref="C35:H35" si="3">IF(C27&gt;2022,"n/a",C27)</f>
        <v>2020</v>
      </c>
      <c r="D35" s="227">
        <f t="shared" si="3"/>
        <v>2021</v>
      </c>
      <c r="E35" s="227">
        <f t="shared" si="3"/>
        <v>2022</v>
      </c>
      <c r="F35" s="227" t="str">
        <f t="shared" si="3"/>
        <v>n/a</v>
      </c>
      <c r="G35" s="227" t="str">
        <f t="shared" si="3"/>
        <v>n/a</v>
      </c>
      <c r="H35" s="227" t="str">
        <f t="shared" si="3"/>
        <v>n/a</v>
      </c>
      <c r="I35" s="302" t="s">
        <v>65</v>
      </c>
      <c r="J35" s="303"/>
    </row>
    <row r="36" spans="1:17" s="96" customFormat="1" ht="15.75">
      <c r="B36" s="301"/>
      <c r="C36" s="228" t="s">
        <v>140</v>
      </c>
      <c r="D36" s="228" t="s">
        <v>140</v>
      </c>
      <c r="E36" s="228" t="s">
        <v>140</v>
      </c>
      <c r="F36" s="228" t="s">
        <v>140</v>
      </c>
      <c r="G36" s="228" t="s">
        <v>140</v>
      </c>
      <c r="H36" s="229" t="s">
        <v>140</v>
      </c>
      <c r="I36" s="228" t="s">
        <v>140</v>
      </c>
      <c r="J36" s="228" t="s">
        <v>25</v>
      </c>
    </row>
    <row r="37" spans="1:17" s="96" customFormat="1" ht="15.75">
      <c r="B37" s="230" t="s">
        <v>141</v>
      </c>
      <c r="C37" s="130"/>
      <c r="D37" s="130"/>
      <c r="E37" s="130"/>
      <c r="F37" s="130"/>
      <c r="G37" s="130"/>
      <c r="H37" s="130"/>
      <c r="I37" s="131">
        <f t="shared" ref="I37:I48" si="4">SUM(C37:H37)</f>
        <v>0</v>
      </c>
      <c r="J37" s="132">
        <f>ROUND(I37/I$44*100,2)</f>
        <v>0</v>
      </c>
    </row>
    <row r="38" spans="1:17" s="96" customFormat="1" ht="15.75">
      <c r="B38" s="231" t="s">
        <v>142</v>
      </c>
      <c r="C38" s="130"/>
      <c r="D38" s="130"/>
      <c r="E38" s="130"/>
      <c r="F38" s="130"/>
      <c r="G38" s="130"/>
      <c r="H38" s="130"/>
      <c r="I38" s="131">
        <f t="shared" si="4"/>
        <v>0</v>
      </c>
      <c r="J38" s="132">
        <f t="shared" ref="J38:J44" si="5">ROUND(I38/I$44*100,2)</f>
        <v>0</v>
      </c>
    </row>
    <row r="39" spans="1:17" s="96" customFormat="1" ht="15.75">
      <c r="B39" s="231" t="s">
        <v>143</v>
      </c>
      <c r="C39" s="130"/>
      <c r="D39" s="130"/>
      <c r="E39" s="130"/>
      <c r="F39" s="130"/>
      <c r="G39" s="130"/>
      <c r="H39" s="130"/>
      <c r="I39" s="131">
        <f t="shared" si="4"/>
        <v>0</v>
      </c>
      <c r="J39" s="132">
        <f t="shared" si="5"/>
        <v>0</v>
      </c>
    </row>
    <row r="40" spans="1:17" s="96" customFormat="1" ht="15.75">
      <c r="B40" s="231" t="s">
        <v>144</v>
      </c>
      <c r="C40" s="130"/>
      <c r="D40" s="130"/>
      <c r="E40" s="130"/>
      <c r="F40" s="130"/>
      <c r="G40" s="130"/>
      <c r="H40" s="130"/>
      <c r="I40" s="131">
        <f t="shared" si="4"/>
        <v>0</v>
      </c>
      <c r="J40" s="132">
        <f t="shared" si="5"/>
        <v>0</v>
      </c>
    </row>
    <row r="41" spans="1:17" s="96" customFormat="1" ht="15.75">
      <c r="B41" s="231" t="s">
        <v>145</v>
      </c>
      <c r="C41" s="130"/>
      <c r="D41" s="130"/>
      <c r="E41" s="130"/>
      <c r="F41" s="130"/>
      <c r="G41" s="130"/>
      <c r="H41" s="130"/>
      <c r="I41" s="131">
        <f t="shared" si="4"/>
        <v>0</v>
      </c>
      <c r="J41" s="132">
        <f t="shared" si="5"/>
        <v>0</v>
      </c>
    </row>
    <row r="42" spans="1:17" s="96" customFormat="1" ht="15.75">
      <c r="B42" s="231" t="s">
        <v>146</v>
      </c>
      <c r="C42" s="133">
        <f t="shared" ref="C42:H42" si="6">SUM(C37:C41)</f>
        <v>0</v>
      </c>
      <c r="D42" s="133">
        <f t="shared" si="6"/>
        <v>0</v>
      </c>
      <c r="E42" s="133">
        <v>66282.36</v>
      </c>
      <c r="F42" s="133">
        <f t="shared" si="6"/>
        <v>0</v>
      </c>
      <c r="G42" s="133">
        <f t="shared" si="6"/>
        <v>0</v>
      </c>
      <c r="H42" s="133">
        <f t="shared" si="6"/>
        <v>0</v>
      </c>
      <c r="I42" s="133">
        <f t="shared" si="4"/>
        <v>66282.36</v>
      </c>
      <c r="J42" s="134">
        <f t="shared" si="5"/>
        <v>100</v>
      </c>
    </row>
    <row r="43" spans="1:17" s="96" customFormat="1" ht="15.75">
      <c r="B43" s="231" t="s">
        <v>147</v>
      </c>
      <c r="C43" s="130"/>
      <c r="D43" s="130"/>
      <c r="E43" s="130"/>
      <c r="F43" s="130"/>
      <c r="G43" s="130"/>
      <c r="H43" s="130"/>
      <c r="I43" s="131">
        <f t="shared" si="4"/>
        <v>0</v>
      </c>
      <c r="J43" s="132">
        <f t="shared" si="5"/>
        <v>0</v>
      </c>
    </row>
    <row r="44" spans="1:17" s="96" customFormat="1" ht="15.75">
      <c r="B44" s="232" t="s">
        <v>148</v>
      </c>
      <c r="C44" s="135">
        <f t="shared" ref="C44:H44" si="7">SUM(C42:C43)</f>
        <v>0</v>
      </c>
      <c r="D44" s="135">
        <f t="shared" si="7"/>
        <v>0</v>
      </c>
      <c r="E44" s="135">
        <f t="shared" si="7"/>
        <v>66282.36</v>
      </c>
      <c r="F44" s="135">
        <f t="shared" si="7"/>
        <v>0</v>
      </c>
      <c r="G44" s="135">
        <f t="shared" si="7"/>
        <v>0</v>
      </c>
      <c r="H44" s="135">
        <f t="shared" si="7"/>
        <v>0</v>
      </c>
      <c r="I44" s="135">
        <f t="shared" si="4"/>
        <v>66282.36</v>
      </c>
      <c r="J44" s="134">
        <f t="shared" si="5"/>
        <v>100</v>
      </c>
    </row>
    <row r="45" spans="1:17" s="96" customFormat="1" ht="15.75">
      <c r="B45" s="233" t="s">
        <v>149</v>
      </c>
      <c r="C45" s="136"/>
      <c r="D45" s="136"/>
      <c r="E45" s="136"/>
      <c r="F45" s="136"/>
      <c r="G45" s="136"/>
      <c r="H45" s="136"/>
      <c r="I45" s="131">
        <f t="shared" si="4"/>
        <v>0</v>
      </c>
      <c r="J45" s="134"/>
    </row>
    <row r="46" spans="1:17" s="96" customFormat="1" ht="15.75">
      <c r="B46" s="233" t="s">
        <v>150</v>
      </c>
      <c r="C46" s="136"/>
      <c r="D46" s="136"/>
      <c r="E46" s="136"/>
      <c r="F46" s="136"/>
      <c r="G46" s="136"/>
      <c r="H46" s="136"/>
      <c r="I46" s="131">
        <f t="shared" si="4"/>
        <v>0</v>
      </c>
      <c r="J46" s="134"/>
    </row>
    <row r="47" spans="1:17" s="96" customFormat="1" ht="15.75">
      <c r="B47" s="233" t="s">
        <v>151</v>
      </c>
      <c r="C47" s="135">
        <f t="shared" ref="C47:H47" si="8">SUM(C45:C46)</f>
        <v>0</v>
      </c>
      <c r="D47" s="135">
        <f t="shared" si="8"/>
        <v>0</v>
      </c>
      <c r="E47" s="135">
        <f t="shared" si="8"/>
        <v>0</v>
      </c>
      <c r="F47" s="135">
        <f t="shared" si="8"/>
        <v>0</v>
      </c>
      <c r="G47" s="135">
        <f t="shared" si="8"/>
        <v>0</v>
      </c>
      <c r="H47" s="135">
        <f t="shared" si="8"/>
        <v>0</v>
      </c>
      <c r="I47" s="133">
        <f t="shared" si="4"/>
        <v>0</v>
      </c>
      <c r="J47" s="134"/>
    </row>
    <row r="48" spans="1:17" s="96" customFormat="1" ht="15.75">
      <c r="B48" s="234" t="str">
        <f>'obj1'!B48</f>
        <v>Kopējās izmaksas</v>
      </c>
      <c r="C48" s="133">
        <f t="shared" ref="C48:H48" si="9">SUM(C44,C47)</f>
        <v>0</v>
      </c>
      <c r="D48" s="133">
        <f t="shared" si="9"/>
        <v>0</v>
      </c>
      <c r="E48" s="133">
        <f t="shared" si="9"/>
        <v>66282.36</v>
      </c>
      <c r="F48" s="133">
        <f>SUM(F44,F47)</f>
        <v>0</v>
      </c>
      <c r="G48" s="133">
        <f t="shared" si="9"/>
        <v>0</v>
      </c>
      <c r="H48" s="133">
        <f t="shared" si="9"/>
        <v>0</v>
      </c>
      <c r="I48" s="133">
        <f t="shared" si="4"/>
        <v>66282.36</v>
      </c>
      <c r="J48" s="139"/>
    </row>
    <row r="49" spans="2:10" ht="21">
      <c r="B49" s="235" t="s">
        <v>233</v>
      </c>
      <c r="C49" s="204"/>
      <c r="D49" s="204"/>
      <c r="E49" s="204"/>
      <c r="F49" s="204"/>
      <c r="G49" s="204"/>
      <c r="H49" s="204"/>
      <c r="I49" s="131">
        <f>SUM(C49:H49)</f>
        <v>0</v>
      </c>
      <c r="J49" s="139"/>
    </row>
  </sheetData>
  <mergeCells count="5">
    <mergeCell ref="C10:E10"/>
    <mergeCell ref="B35:B36"/>
    <mergeCell ref="I35:J35"/>
    <mergeCell ref="C1:G1"/>
    <mergeCell ref="C2:G2"/>
  </mergeCells>
  <dataValidations count="2">
    <dataValidation type="list" allowBlank="1" showInputMessage="1" showErrorMessage="1" sqref="C12">
      <formula1>PI</formula1>
    </dataValidation>
    <dataValidation type="list" allowBlank="1" showInputMessage="1" showErrorMessage="1" sqref="C21">
      <formula1>YN</formula1>
    </dataValidation>
  </dataValidations>
  <pageMargins left="0.7" right="0.7" top="0.75" bottom="0.75"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19</vt:i4>
      </vt:variant>
      <vt:variant>
        <vt:lpstr>Diapazoni ar nosaukumiem</vt:lpstr>
      </vt:variant>
      <vt:variant>
        <vt:i4>2</vt:i4>
      </vt:variant>
    </vt:vector>
  </HeadingPairs>
  <TitlesOfParts>
    <vt:vector size="21" baseType="lpstr">
      <vt:lpstr>PIEŅĒMUMI</vt:lpstr>
      <vt:lpstr>obj1</vt:lpstr>
      <vt:lpstr>obj2</vt:lpstr>
      <vt:lpstr>obj3</vt:lpstr>
      <vt:lpstr>obj4</vt:lpstr>
      <vt:lpstr>obj5</vt:lpstr>
      <vt:lpstr>obj6</vt:lpstr>
      <vt:lpstr>obj7</vt:lpstr>
      <vt:lpstr>obj8</vt:lpstr>
      <vt:lpstr>obj9</vt:lpstr>
      <vt:lpstr>KOPĀ</vt:lpstr>
      <vt:lpstr>FIN-kapit. analīze</vt:lpstr>
      <vt:lpstr>FIN-inv. analīze</vt:lpstr>
      <vt:lpstr>Soc.ek. analīze</vt:lpstr>
      <vt:lpstr>FIN.ilgtspēja</vt:lpstr>
      <vt:lpstr>Jutiguma-FIN-kapit. analīze</vt:lpstr>
      <vt:lpstr>Jutiguma-FIN-inv. analīze</vt:lpstr>
      <vt:lpstr>Jutiguma.analīze.socek</vt:lpstr>
      <vt:lpstr>PIV</vt:lpstr>
      <vt:lpstr>PI</vt:lpstr>
      <vt:lpstr>YN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 Aisters</dc:creator>
  <cp:lastModifiedBy>LindaK</cp:lastModifiedBy>
  <cp:lastPrinted>2017-04-28T08:34:22Z</cp:lastPrinted>
  <dcterms:created xsi:type="dcterms:W3CDTF">2017-02-21T10:47:03Z</dcterms:created>
  <dcterms:modified xsi:type="dcterms:W3CDTF">2020-05-14T07:45:17Z</dcterms:modified>
</cp:coreProperties>
</file>