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comments3.xml" ContentType="application/vnd.openxmlformats-officedocument.spreadsheetml.comment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comments4.xml" ContentType="application/vnd.openxmlformats-officedocument.spreadsheetml.comments+xml"/>
  <Override PartName="/xl/drawings/drawing9.xml" ContentType="application/vnd.openxmlformats-officedocument.drawing+xml"/>
  <Override PartName="/xl/ctrlProps/ctrlProp9.xml" ContentType="application/vnd.ms-excel.controlproperties+xml"/>
  <Override PartName="/xl/drawings/drawing10.xml" ContentType="application/vnd.openxmlformats-officedocument.drawing+xml"/>
  <Override PartName="/xl/ctrlProps/ctrlProp10.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I:\Departamenti un nodalas\IPD\RIKTIN\IIA\551 3k\"/>
    </mc:Choice>
  </mc:AlternateContent>
  <bookViews>
    <workbookView xWindow="8370" yWindow="0" windowWidth="19500" windowHeight="9405" tabRatio="861" firstSheet="1" activeTab="1"/>
  </bookViews>
  <sheets>
    <sheet name="HIDDEN" sheetId="1327" state="hidden" r:id="rId1"/>
    <sheet name="Dati par projektu" sheetId="1323" r:id="rId2"/>
    <sheet name="1.A. Iesniedzējs" sheetId="1328" r:id="rId3"/>
    <sheet name="1.B. Iesniedzējs" sheetId="1337" r:id="rId4"/>
    <sheet name="1.1.C. Iesniedzējs" sheetId="1342" state="hidden" r:id="rId5"/>
    <sheet name="1.2.1.A. Partneris-1" sheetId="1338" state="hidden" r:id="rId6"/>
    <sheet name="1.2.1.B. Partneris-1" sheetId="1331" state="hidden" r:id="rId7"/>
    <sheet name="1.2.1.C. Partneris-1" sheetId="1346" state="hidden" r:id="rId8"/>
    <sheet name="1.2.2.A. Partneris-2" sheetId="1339" state="hidden" r:id="rId9"/>
    <sheet name="1.2.2.B. Partneris-2" sheetId="1332" state="hidden" r:id="rId10"/>
    <sheet name="1.2.2.C. Partneris-2" sheetId="1344" state="hidden" r:id="rId11"/>
    <sheet name="1.2.3.A. Partneris-3" sheetId="1333" state="hidden" r:id="rId12"/>
    <sheet name="1.2.3.B. Partneris-3" sheetId="1340" state="hidden" r:id="rId13"/>
    <sheet name="1.2.3.C. Partneris-3" sheetId="1345" state="hidden" r:id="rId14"/>
    <sheet name="1.3.1. Partneris-komersants-1" sheetId="1329" state="hidden" r:id="rId15"/>
    <sheet name="1.3.2. Partneris-komersants-2" sheetId="1334" state="hidden" r:id="rId16"/>
    <sheet name="1.3.3. Partneris-komersants-3" sheetId="1335" state="hidden" r:id="rId17"/>
    <sheet name="2. DL invest.n.pl.BEZ pr." sheetId="1321" r:id="rId18"/>
    <sheet name="3. DL invest.n.pl.AR pr." sheetId="1260" r:id="rId19"/>
    <sheet name="4.DL Finansiālā ilgtspēja" sheetId="1264" r:id="rId20"/>
    <sheet name="5. DL soc.econom. analīze" sheetId="1320" r:id="rId21"/>
    <sheet name="6.DL  jut. analīze-Inv." sheetId="1271" r:id="rId22"/>
    <sheet name="7.DL jut. analīze-Soc." sheetId="1269" r:id="rId23"/>
    <sheet name="8. AL budžets kopā" sheetId="1312" r:id="rId24"/>
    <sheet name="9. AL alternatīvu anal." sheetId="1263" r:id="rId25"/>
    <sheet name="10. AL soc.ekonom. anal." sheetId="1266" r:id="rId26"/>
    <sheet name="11. RL Kapitāla naudas plūsma" sheetId="1259" r:id="rId27"/>
    <sheet name="12. RL Investīciju n.pl." sheetId="1258" r:id="rId28"/>
    <sheet name="13. RL Sociālekonomiskā an." sheetId="1265" r:id="rId29"/>
    <sheet name="Neparedzētās izmaksas" sheetId="1272" state="hidden" r:id="rId30"/>
    <sheet name="14. Kontroles lapa" sheetId="1314" r:id="rId31"/>
    <sheet name="15. PIV 2.pielikums Fin. plāns" sheetId="1311" r:id="rId32"/>
    <sheet name="16. PIV 3.pielikums" sheetId="1324" r:id="rId33"/>
    <sheet name="17.PIV 4. pielikums finanšu an." sheetId="1325" r:id="rId34"/>
    <sheet name="17.1.PIV 4. piel. turpinājums" sheetId="1330" r:id="rId35"/>
    <sheet name="18. PIV 4.pielikums Ekonom. an." sheetId="1326" r:id="rId36"/>
    <sheet name="19. ERAF likmes" sheetId="1341" r:id="rId37"/>
  </sheets>
  <externalReferences>
    <externalReference r:id="rId38"/>
    <externalReference r:id="rId39"/>
    <externalReference r:id="rId40"/>
    <externalReference r:id="rId41"/>
    <externalReference r:id="rId42"/>
    <externalReference r:id="rId43"/>
    <externalReference r:id="rId44"/>
    <externalReference r:id="rId45"/>
    <externalReference r:id="rId46"/>
  </externalReferences>
  <definedNames>
    <definedName name="__FDS_HYPERLINK_TOGGLE_STATE__" hidden="1">"ON"</definedName>
    <definedName name="_DAT1" localSheetId="4">#REF!</definedName>
    <definedName name="_DAT1" localSheetId="5">#REF!</definedName>
    <definedName name="_DAT1" localSheetId="6">#REF!</definedName>
    <definedName name="_DAT1" localSheetId="7">#REF!</definedName>
    <definedName name="_DAT1" localSheetId="8">#REF!</definedName>
    <definedName name="_DAT1" localSheetId="9">#REF!</definedName>
    <definedName name="_DAT1" localSheetId="10">#REF!</definedName>
    <definedName name="_DAT1" localSheetId="11">#REF!</definedName>
    <definedName name="_DAT1" localSheetId="12">#REF!</definedName>
    <definedName name="_DAT1" localSheetId="13">#REF!</definedName>
    <definedName name="_DAT1" localSheetId="15">#REF!</definedName>
    <definedName name="_DAT1" localSheetId="16">#REF!</definedName>
    <definedName name="_DAT1" localSheetId="2">#REF!</definedName>
    <definedName name="_DAT1" localSheetId="3">#REF!</definedName>
    <definedName name="_DAT1" localSheetId="34">#REF!</definedName>
    <definedName name="_DAT1">#REF!</definedName>
    <definedName name="_DAT10" localSheetId="4">#REF!</definedName>
    <definedName name="_DAT10" localSheetId="5">#REF!</definedName>
    <definedName name="_DAT10" localSheetId="6">#REF!</definedName>
    <definedName name="_DAT10" localSheetId="7">#REF!</definedName>
    <definedName name="_DAT10" localSheetId="8">#REF!</definedName>
    <definedName name="_DAT10" localSheetId="9">#REF!</definedName>
    <definedName name="_DAT10" localSheetId="10">#REF!</definedName>
    <definedName name="_DAT10" localSheetId="11">#REF!</definedName>
    <definedName name="_DAT10" localSheetId="12">#REF!</definedName>
    <definedName name="_DAT10" localSheetId="13">#REF!</definedName>
    <definedName name="_DAT10" localSheetId="15">#REF!</definedName>
    <definedName name="_DAT10" localSheetId="16">#REF!</definedName>
    <definedName name="_DAT10" localSheetId="2">#REF!</definedName>
    <definedName name="_DAT10" localSheetId="3">#REF!</definedName>
    <definedName name="_DAT10" localSheetId="34">#REF!</definedName>
    <definedName name="_DAT10">#REF!</definedName>
    <definedName name="_DAT11" localSheetId="4">#REF!</definedName>
    <definedName name="_DAT11" localSheetId="5">#REF!</definedName>
    <definedName name="_DAT11" localSheetId="6">#REF!</definedName>
    <definedName name="_DAT11" localSheetId="7">#REF!</definedName>
    <definedName name="_DAT11" localSheetId="8">#REF!</definedName>
    <definedName name="_DAT11" localSheetId="9">#REF!</definedName>
    <definedName name="_DAT11" localSheetId="10">#REF!</definedName>
    <definedName name="_DAT11" localSheetId="11">#REF!</definedName>
    <definedName name="_DAT11" localSheetId="12">#REF!</definedName>
    <definedName name="_DAT11" localSheetId="13">#REF!</definedName>
    <definedName name="_DAT11" localSheetId="15">#REF!</definedName>
    <definedName name="_DAT11" localSheetId="16">#REF!</definedName>
    <definedName name="_DAT11" localSheetId="2">#REF!</definedName>
    <definedName name="_DAT11" localSheetId="3">#REF!</definedName>
    <definedName name="_DAT11" localSheetId="34">#REF!</definedName>
    <definedName name="_DAT11">#REF!</definedName>
    <definedName name="_DAT12" localSheetId="4">#REF!</definedName>
    <definedName name="_DAT12" localSheetId="5">#REF!</definedName>
    <definedName name="_DAT12" localSheetId="6">#REF!</definedName>
    <definedName name="_DAT12" localSheetId="7">#REF!</definedName>
    <definedName name="_DAT12" localSheetId="8">#REF!</definedName>
    <definedName name="_DAT12" localSheetId="9">#REF!</definedName>
    <definedName name="_DAT12" localSheetId="10">#REF!</definedName>
    <definedName name="_DAT12" localSheetId="11">#REF!</definedName>
    <definedName name="_DAT12" localSheetId="12">#REF!</definedName>
    <definedName name="_DAT12" localSheetId="13">#REF!</definedName>
    <definedName name="_DAT12" localSheetId="15">#REF!</definedName>
    <definedName name="_DAT12" localSheetId="16">#REF!</definedName>
    <definedName name="_DAT12" localSheetId="2">#REF!</definedName>
    <definedName name="_DAT12" localSheetId="3">#REF!</definedName>
    <definedName name="_DAT12" localSheetId="34">#REF!</definedName>
    <definedName name="_DAT12">#REF!</definedName>
    <definedName name="_DAT13" localSheetId="4">#REF!</definedName>
    <definedName name="_DAT13" localSheetId="5">#REF!</definedName>
    <definedName name="_DAT13" localSheetId="6">#REF!</definedName>
    <definedName name="_DAT13" localSheetId="7">#REF!</definedName>
    <definedName name="_DAT13" localSheetId="8">#REF!</definedName>
    <definedName name="_DAT13" localSheetId="9">#REF!</definedName>
    <definedName name="_DAT13" localSheetId="10">#REF!</definedName>
    <definedName name="_DAT13" localSheetId="11">#REF!</definedName>
    <definedName name="_DAT13" localSheetId="12">#REF!</definedName>
    <definedName name="_DAT13" localSheetId="13">#REF!</definedName>
    <definedName name="_DAT13" localSheetId="15">#REF!</definedName>
    <definedName name="_DAT13" localSheetId="16">#REF!</definedName>
    <definedName name="_DAT13" localSheetId="2">#REF!</definedName>
    <definedName name="_DAT13" localSheetId="3">#REF!</definedName>
    <definedName name="_DAT13" localSheetId="34">#REF!</definedName>
    <definedName name="_DAT13">#REF!</definedName>
    <definedName name="_DAT14" localSheetId="4">#REF!</definedName>
    <definedName name="_DAT14" localSheetId="5">#REF!</definedName>
    <definedName name="_DAT14" localSheetId="6">#REF!</definedName>
    <definedName name="_DAT14" localSheetId="7">#REF!</definedName>
    <definedName name="_DAT14" localSheetId="8">#REF!</definedName>
    <definedName name="_DAT14" localSheetId="9">#REF!</definedName>
    <definedName name="_DAT14" localSheetId="10">#REF!</definedName>
    <definedName name="_DAT14" localSheetId="11">#REF!</definedName>
    <definedName name="_DAT14" localSheetId="12">#REF!</definedName>
    <definedName name="_DAT14" localSheetId="13">#REF!</definedName>
    <definedName name="_DAT14" localSheetId="15">#REF!</definedName>
    <definedName name="_DAT14" localSheetId="16">#REF!</definedName>
    <definedName name="_DAT14" localSheetId="2">#REF!</definedName>
    <definedName name="_DAT14" localSheetId="3">#REF!</definedName>
    <definedName name="_DAT14" localSheetId="34">#REF!</definedName>
    <definedName name="_DAT14">#REF!</definedName>
    <definedName name="_DAT15" localSheetId="4">#REF!</definedName>
    <definedName name="_DAT15" localSheetId="5">#REF!</definedName>
    <definedName name="_DAT15" localSheetId="6">#REF!</definedName>
    <definedName name="_DAT15" localSheetId="7">#REF!</definedName>
    <definedName name="_DAT15" localSheetId="8">#REF!</definedName>
    <definedName name="_DAT15" localSheetId="9">#REF!</definedName>
    <definedName name="_DAT15" localSheetId="10">#REF!</definedName>
    <definedName name="_DAT15" localSheetId="11">#REF!</definedName>
    <definedName name="_DAT15" localSheetId="12">#REF!</definedName>
    <definedName name="_DAT15" localSheetId="13">#REF!</definedName>
    <definedName name="_DAT15" localSheetId="15">#REF!</definedName>
    <definedName name="_DAT15" localSheetId="16">#REF!</definedName>
    <definedName name="_DAT15" localSheetId="2">#REF!</definedName>
    <definedName name="_DAT15" localSheetId="3">#REF!</definedName>
    <definedName name="_DAT15" localSheetId="34">#REF!</definedName>
    <definedName name="_DAT15">#REF!</definedName>
    <definedName name="_DAT16" localSheetId="4">#REF!</definedName>
    <definedName name="_DAT16" localSheetId="5">#REF!</definedName>
    <definedName name="_DAT16" localSheetId="6">#REF!</definedName>
    <definedName name="_DAT16" localSheetId="7">#REF!</definedName>
    <definedName name="_DAT16" localSheetId="8">#REF!</definedName>
    <definedName name="_DAT16" localSheetId="9">#REF!</definedName>
    <definedName name="_DAT16" localSheetId="10">#REF!</definedName>
    <definedName name="_DAT16" localSheetId="11">#REF!</definedName>
    <definedName name="_DAT16" localSheetId="12">#REF!</definedName>
    <definedName name="_DAT16" localSheetId="13">#REF!</definedName>
    <definedName name="_DAT16" localSheetId="15">#REF!</definedName>
    <definedName name="_DAT16" localSheetId="16">#REF!</definedName>
    <definedName name="_DAT16" localSheetId="2">#REF!</definedName>
    <definedName name="_DAT16" localSheetId="3">#REF!</definedName>
    <definedName name="_DAT16" localSheetId="34">#REF!</definedName>
    <definedName name="_DAT16">#REF!</definedName>
    <definedName name="_DAT17" localSheetId="4">#REF!</definedName>
    <definedName name="_DAT17" localSheetId="5">#REF!</definedName>
    <definedName name="_DAT17" localSheetId="6">#REF!</definedName>
    <definedName name="_DAT17" localSheetId="7">#REF!</definedName>
    <definedName name="_DAT17" localSheetId="8">#REF!</definedName>
    <definedName name="_DAT17" localSheetId="9">#REF!</definedName>
    <definedName name="_DAT17" localSheetId="10">#REF!</definedName>
    <definedName name="_DAT17" localSheetId="11">#REF!</definedName>
    <definedName name="_DAT17" localSheetId="12">#REF!</definedName>
    <definedName name="_DAT17" localSheetId="13">#REF!</definedName>
    <definedName name="_DAT17" localSheetId="15">#REF!</definedName>
    <definedName name="_DAT17" localSheetId="16">#REF!</definedName>
    <definedName name="_DAT17" localSheetId="2">#REF!</definedName>
    <definedName name="_DAT17" localSheetId="3">#REF!</definedName>
    <definedName name="_DAT17" localSheetId="34">#REF!</definedName>
    <definedName name="_DAT17">#REF!</definedName>
    <definedName name="_DAT18" localSheetId="4">#REF!</definedName>
    <definedName name="_DAT18" localSheetId="5">#REF!</definedName>
    <definedName name="_DAT18" localSheetId="6">#REF!</definedName>
    <definedName name="_DAT18" localSheetId="7">#REF!</definedName>
    <definedName name="_DAT18" localSheetId="8">#REF!</definedName>
    <definedName name="_DAT18" localSheetId="9">#REF!</definedName>
    <definedName name="_DAT18" localSheetId="10">#REF!</definedName>
    <definedName name="_DAT18" localSheetId="11">#REF!</definedName>
    <definedName name="_DAT18" localSheetId="12">#REF!</definedName>
    <definedName name="_DAT18" localSheetId="13">#REF!</definedName>
    <definedName name="_DAT18" localSheetId="15">#REF!</definedName>
    <definedName name="_DAT18" localSheetId="16">#REF!</definedName>
    <definedName name="_DAT18" localSheetId="2">#REF!</definedName>
    <definedName name="_DAT18" localSheetId="3">#REF!</definedName>
    <definedName name="_DAT18" localSheetId="34">#REF!</definedName>
    <definedName name="_DAT18">#REF!</definedName>
    <definedName name="_DAT19" localSheetId="4">#REF!</definedName>
    <definedName name="_DAT19" localSheetId="5">#REF!</definedName>
    <definedName name="_DAT19" localSheetId="6">#REF!</definedName>
    <definedName name="_DAT19" localSheetId="7">#REF!</definedName>
    <definedName name="_DAT19" localSheetId="8">#REF!</definedName>
    <definedName name="_DAT19" localSheetId="9">#REF!</definedName>
    <definedName name="_DAT19" localSheetId="10">#REF!</definedName>
    <definedName name="_DAT19" localSheetId="11">#REF!</definedName>
    <definedName name="_DAT19" localSheetId="12">#REF!</definedName>
    <definedName name="_DAT19" localSheetId="13">#REF!</definedName>
    <definedName name="_DAT19" localSheetId="15">#REF!</definedName>
    <definedName name="_DAT19" localSheetId="16">#REF!</definedName>
    <definedName name="_DAT19" localSheetId="2">#REF!</definedName>
    <definedName name="_DAT19" localSheetId="3">#REF!</definedName>
    <definedName name="_DAT19" localSheetId="34">#REF!</definedName>
    <definedName name="_DAT19">#REF!</definedName>
    <definedName name="_DAT2" localSheetId="4">#REF!</definedName>
    <definedName name="_DAT2" localSheetId="5">#REF!</definedName>
    <definedName name="_DAT2" localSheetId="6">#REF!</definedName>
    <definedName name="_DAT2" localSheetId="7">#REF!</definedName>
    <definedName name="_DAT2" localSheetId="8">#REF!</definedName>
    <definedName name="_DAT2" localSheetId="9">#REF!</definedName>
    <definedName name="_DAT2" localSheetId="10">#REF!</definedName>
    <definedName name="_DAT2" localSheetId="11">#REF!</definedName>
    <definedName name="_DAT2" localSheetId="12">#REF!</definedName>
    <definedName name="_DAT2" localSheetId="13">#REF!</definedName>
    <definedName name="_DAT2" localSheetId="15">#REF!</definedName>
    <definedName name="_DAT2" localSheetId="16">#REF!</definedName>
    <definedName name="_DAT2" localSheetId="2">#REF!</definedName>
    <definedName name="_DAT2" localSheetId="3">#REF!</definedName>
    <definedName name="_DAT2" localSheetId="34">#REF!</definedName>
    <definedName name="_DAT2">#REF!</definedName>
    <definedName name="_DAT20" localSheetId="4">#REF!</definedName>
    <definedName name="_DAT20" localSheetId="5">#REF!</definedName>
    <definedName name="_DAT20" localSheetId="6">#REF!</definedName>
    <definedName name="_DAT20" localSheetId="7">#REF!</definedName>
    <definedName name="_DAT20" localSheetId="8">#REF!</definedName>
    <definedName name="_DAT20" localSheetId="9">#REF!</definedName>
    <definedName name="_DAT20" localSheetId="10">#REF!</definedName>
    <definedName name="_DAT20" localSheetId="11">#REF!</definedName>
    <definedName name="_DAT20" localSheetId="12">#REF!</definedName>
    <definedName name="_DAT20" localSheetId="13">#REF!</definedName>
    <definedName name="_DAT20" localSheetId="15">#REF!</definedName>
    <definedName name="_DAT20" localSheetId="16">#REF!</definedName>
    <definedName name="_DAT20" localSheetId="2">#REF!</definedName>
    <definedName name="_DAT20" localSheetId="3">#REF!</definedName>
    <definedName name="_DAT20" localSheetId="34">#REF!</definedName>
    <definedName name="_DAT20">#REF!</definedName>
    <definedName name="_DAT21" localSheetId="4">#REF!</definedName>
    <definedName name="_DAT21" localSheetId="5">#REF!</definedName>
    <definedName name="_DAT21" localSheetId="6">#REF!</definedName>
    <definedName name="_DAT21" localSheetId="7">#REF!</definedName>
    <definedName name="_DAT21" localSheetId="8">#REF!</definedName>
    <definedName name="_DAT21" localSheetId="9">#REF!</definedName>
    <definedName name="_DAT21" localSheetId="10">#REF!</definedName>
    <definedName name="_DAT21" localSheetId="11">#REF!</definedName>
    <definedName name="_DAT21" localSheetId="12">#REF!</definedName>
    <definedName name="_DAT21" localSheetId="13">#REF!</definedName>
    <definedName name="_DAT21" localSheetId="15">#REF!</definedName>
    <definedName name="_DAT21" localSheetId="16">#REF!</definedName>
    <definedName name="_DAT21" localSheetId="2">#REF!</definedName>
    <definedName name="_DAT21" localSheetId="3">#REF!</definedName>
    <definedName name="_DAT21" localSheetId="34">#REF!</definedName>
    <definedName name="_DAT21">#REF!</definedName>
    <definedName name="_DAT22" localSheetId="4">#REF!</definedName>
    <definedName name="_DAT22" localSheetId="5">#REF!</definedName>
    <definedName name="_DAT22" localSheetId="6">#REF!</definedName>
    <definedName name="_DAT22" localSheetId="7">#REF!</definedName>
    <definedName name="_DAT22" localSheetId="8">#REF!</definedName>
    <definedName name="_DAT22" localSheetId="9">#REF!</definedName>
    <definedName name="_DAT22" localSheetId="10">#REF!</definedName>
    <definedName name="_DAT22" localSheetId="11">#REF!</definedName>
    <definedName name="_DAT22" localSheetId="12">#REF!</definedName>
    <definedName name="_DAT22" localSheetId="13">#REF!</definedName>
    <definedName name="_DAT22" localSheetId="15">#REF!</definedName>
    <definedName name="_DAT22" localSheetId="16">#REF!</definedName>
    <definedName name="_DAT22" localSheetId="2">#REF!</definedName>
    <definedName name="_DAT22" localSheetId="3">#REF!</definedName>
    <definedName name="_DAT22" localSheetId="34">#REF!</definedName>
    <definedName name="_DAT22">#REF!</definedName>
    <definedName name="_DAT23" localSheetId="4">#REF!</definedName>
    <definedName name="_DAT23" localSheetId="5">#REF!</definedName>
    <definedName name="_DAT23" localSheetId="6">#REF!</definedName>
    <definedName name="_DAT23" localSheetId="7">#REF!</definedName>
    <definedName name="_DAT23" localSheetId="8">#REF!</definedName>
    <definedName name="_DAT23" localSheetId="9">#REF!</definedName>
    <definedName name="_DAT23" localSheetId="10">#REF!</definedName>
    <definedName name="_DAT23" localSheetId="11">#REF!</definedName>
    <definedName name="_DAT23" localSheetId="12">#REF!</definedName>
    <definedName name="_DAT23" localSheetId="13">#REF!</definedName>
    <definedName name="_DAT23" localSheetId="15">#REF!</definedName>
    <definedName name="_DAT23" localSheetId="16">#REF!</definedName>
    <definedName name="_DAT23" localSheetId="2">#REF!</definedName>
    <definedName name="_DAT23" localSheetId="3">#REF!</definedName>
    <definedName name="_DAT23" localSheetId="34">#REF!</definedName>
    <definedName name="_DAT23">#REF!</definedName>
    <definedName name="_DAT24" localSheetId="4">#REF!</definedName>
    <definedName name="_DAT24" localSheetId="5">#REF!</definedName>
    <definedName name="_DAT24" localSheetId="6">#REF!</definedName>
    <definedName name="_DAT24" localSheetId="7">#REF!</definedName>
    <definedName name="_DAT24" localSheetId="8">#REF!</definedName>
    <definedName name="_DAT24" localSheetId="9">#REF!</definedName>
    <definedName name="_DAT24" localSheetId="10">#REF!</definedName>
    <definedName name="_DAT24" localSheetId="11">#REF!</definedName>
    <definedName name="_DAT24" localSheetId="12">#REF!</definedName>
    <definedName name="_DAT24" localSheetId="13">#REF!</definedName>
    <definedName name="_DAT24" localSheetId="15">#REF!</definedName>
    <definedName name="_DAT24" localSheetId="16">#REF!</definedName>
    <definedName name="_DAT24" localSheetId="2">#REF!</definedName>
    <definedName name="_DAT24" localSheetId="3">#REF!</definedName>
    <definedName name="_DAT24" localSheetId="34">#REF!</definedName>
    <definedName name="_DAT24">#REF!</definedName>
    <definedName name="_DAT3" localSheetId="4">#REF!</definedName>
    <definedName name="_DAT3" localSheetId="5">#REF!</definedName>
    <definedName name="_DAT3" localSheetId="6">#REF!</definedName>
    <definedName name="_DAT3" localSheetId="7">#REF!</definedName>
    <definedName name="_DAT3" localSheetId="8">#REF!</definedName>
    <definedName name="_DAT3" localSheetId="9">#REF!</definedName>
    <definedName name="_DAT3" localSheetId="10">#REF!</definedName>
    <definedName name="_DAT3" localSheetId="11">#REF!</definedName>
    <definedName name="_DAT3" localSheetId="12">#REF!</definedName>
    <definedName name="_DAT3" localSheetId="13">#REF!</definedName>
    <definedName name="_DAT3" localSheetId="15">#REF!</definedName>
    <definedName name="_DAT3" localSheetId="16">#REF!</definedName>
    <definedName name="_DAT3" localSheetId="2">#REF!</definedName>
    <definedName name="_DAT3" localSheetId="3">#REF!</definedName>
    <definedName name="_DAT3" localSheetId="34">#REF!</definedName>
    <definedName name="_DAT3">#REF!</definedName>
    <definedName name="_DAT4" localSheetId="4">#REF!</definedName>
    <definedName name="_DAT4" localSheetId="5">#REF!</definedName>
    <definedName name="_DAT4" localSheetId="6">#REF!</definedName>
    <definedName name="_DAT4" localSheetId="7">#REF!</definedName>
    <definedName name="_DAT4" localSheetId="8">#REF!</definedName>
    <definedName name="_DAT4" localSheetId="9">#REF!</definedName>
    <definedName name="_DAT4" localSheetId="10">#REF!</definedName>
    <definedName name="_DAT4" localSheetId="11">#REF!</definedName>
    <definedName name="_DAT4" localSheetId="12">#REF!</definedName>
    <definedName name="_DAT4" localSheetId="13">#REF!</definedName>
    <definedName name="_DAT4" localSheetId="15">#REF!</definedName>
    <definedName name="_DAT4" localSheetId="16">#REF!</definedName>
    <definedName name="_DAT4" localSheetId="2">#REF!</definedName>
    <definedName name="_DAT4" localSheetId="3">#REF!</definedName>
    <definedName name="_DAT4" localSheetId="34">#REF!</definedName>
    <definedName name="_DAT4">#REF!</definedName>
    <definedName name="_DAT5" localSheetId="4">#REF!</definedName>
    <definedName name="_DAT5" localSheetId="5">#REF!</definedName>
    <definedName name="_DAT5" localSheetId="6">#REF!</definedName>
    <definedName name="_DAT5" localSheetId="7">#REF!</definedName>
    <definedName name="_DAT5" localSheetId="8">#REF!</definedName>
    <definedName name="_DAT5" localSheetId="9">#REF!</definedName>
    <definedName name="_DAT5" localSheetId="10">#REF!</definedName>
    <definedName name="_DAT5" localSheetId="11">#REF!</definedName>
    <definedName name="_DAT5" localSheetId="12">#REF!</definedName>
    <definedName name="_DAT5" localSheetId="13">#REF!</definedName>
    <definedName name="_DAT5" localSheetId="15">#REF!</definedName>
    <definedName name="_DAT5" localSheetId="16">#REF!</definedName>
    <definedName name="_DAT5" localSheetId="2">#REF!</definedName>
    <definedName name="_DAT5" localSheetId="3">#REF!</definedName>
    <definedName name="_DAT5" localSheetId="34">#REF!</definedName>
    <definedName name="_DAT5">#REF!</definedName>
    <definedName name="_DAT6" localSheetId="4">#REF!</definedName>
    <definedName name="_DAT6" localSheetId="5">#REF!</definedName>
    <definedName name="_DAT6" localSheetId="6">#REF!</definedName>
    <definedName name="_DAT6" localSheetId="7">#REF!</definedName>
    <definedName name="_DAT6" localSheetId="8">#REF!</definedName>
    <definedName name="_DAT6" localSheetId="9">#REF!</definedName>
    <definedName name="_DAT6" localSheetId="10">#REF!</definedName>
    <definedName name="_DAT6" localSheetId="11">#REF!</definedName>
    <definedName name="_DAT6" localSheetId="12">#REF!</definedName>
    <definedName name="_DAT6" localSheetId="13">#REF!</definedName>
    <definedName name="_DAT6" localSheetId="15">#REF!</definedName>
    <definedName name="_DAT6" localSheetId="16">#REF!</definedName>
    <definedName name="_DAT6" localSheetId="2">#REF!</definedName>
    <definedName name="_DAT6" localSheetId="3">#REF!</definedName>
    <definedName name="_DAT6" localSheetId="34">#REF!</definedName>
    <definedName name="_DAT6">#REF!</definedName>
    <definedName name="_DAT7" localSheetId="4">#REF!</definedName>
    <definedName name="_DAT7" localSheetId="5">#REF!</definedName>
    <definedName name="_DAT7" localSheetId="6">#REF!</definedName>
    <definedName name="_DAT7" localSheetId="7">#REF!</definedName>
    <definedName name="_DAT7" localSheetId="8">#REF!</definedName>
    <definedName name="_DAT7" localSheetId="9">#REF!</definedName>
    <definedName name="_DAT7" localSheetId="10">#REF!</definedName>
    <definedName name="_DAT7" localSheetId="11">#REF!</definedName>
    <definedName name="_DAT7" localSheetId="12">#REF!</definedName>
    <definedName name="_DAT7" localSheetId="13">#REF!</definedName>
    <definedName name="_DAT7" localSheetId="15">#REF!</definedName>
    <definedName name="_DAT7" localSheetId="16">#REF!</definedName>
    <definedName name="_DAT7" localSheetId="2">#REF!</definedName>
    <definedName name="_DAT7" localSheetId="3">#REF!</definedName>
    <definedName name="_DAT7" localSheetId="34">#REF!</definedName>
    <definedName name="_DAT7">#REF!</definedName>
    <definedName name="_DAT8" localSheetId="4">#REF!</definedName>
    <definedName name="_DAT8" localSheetId="5">#REF!</definedName>
    <definedName name="_DAT8" localSheetId="6">#REF!</definedName>
    <definedName name="_DAT8" localSheetId="7">#REF!</definedName>
    <definedName name="_DAT8" localSheetId="8">#REF!</definedName>
    <definedName name="_DAT8" localSheetId="9">#REF!</definedName>
    <definedName name="_DAT8" localSheetId="10">#REF!</definedName>
    <definedName name="_DAT8" localSheetId="11">#REF!</definedName>
    <definedName name="_DAT8" localSheetId="12">#REF!</definedName>
    <definedName name="_DAT8" localSheetId="13">#REF!</definedName>
    <definedName name="_DAT8" localSheetId="15">#REF!</definedName>
    <definedName name="_DAT8" localSheetId="16">#REF!</definedName>
    <definedName name="_DAT8" localSheetId="2">#REF!</definedName>
    <definedName name="_DAT8" localSheetId="3">#REF!</definedName>
    <definedName name="_DAT8" localSheetId="34">#REF!</definedName>
    <definedName name="_DAT8">#REF!</definedName>
    <definedName name="_DAT9" localSheetId="4">#REF!</definedName>
    <definedName name="_DAT9" localSheetId="5">#REF!</definedName>
    <definedName name="_DAT9" localSheetId="6">#REF!</definedName>
    <definedName name="_DAT9" localSheetId="7">#REF!</definedName>
    <definedName name="_DAT9" localSheetId="8">#REF!</definedName>
    <definedName name="_DAT9" localSheetId="9">#REF!</definedName>
    <definedName name="_DAT9" localSheetId="10">#REF!</definedName>
    <definedName name="_DAT9" localSheetId="11">#REF!</definedName>
    <definedName name="_DAT9" localSheetId="12">#REF!</definedName>
    <definedName name="_DAT9" localSheetId="13">#REF!</definedName>
    <definedName name="_DAT9" localSheetId="15">#REF!</definedName>
    <definedName name="_DAT9" localSheetId="16">#REF!</definedName>
    <definedName name="_DAT9" localSheetId="2">#REF!</definedName>
    <definedName name="_DAT9" localSheetId="3">#REF!</definedName>
    <definedName name="_DAT9" localSheetId="34">#REF!</definedName>
    <definedName name="_DAT9">#REF!</definedName>
    <definedName name="_Fill" localSheetId="4" hidden="1">'[1]1993'!#REF!</definedName>
    <definedName name="_Fill" localSheetId="5" hidden="1">'[1]1993'!#REF!</definedName>
    <definedName name="_Fill" localSheetId="6" hidden="1">'[1]1993'!#REF!</definedName>
    <definedName name="_Fill" localSheetId="7" hidden="1">'[1]1993'!#REF!</definedName>
    <definedName name="_Fill" localSheetId="8" hidden="1">'[1]1993'!#REF!</definedName>
    <definedName name="_Fill" localSheetId="9" hidden="1">'[1]1993'!#REF!</definedName>
    <definedName name="_Fill" localSheetId="10" hidden="1">'[1]1993'!#REF!</definedName>
    <definedName name="_Fill" localSheetId="11" hidden="1">'[1]1993'!#REF!</definedName>
    <definedName name="_Fill" localSheetId="12" hidden="1">'[1]1993'!#REF!</definedName>
    <definedName name="_Fill" localSheetId="13" hidden="1">'[1]1993'!#REF!</definedName>
    <definedName name="_Fill" localSheetId="15" hidden="1">'[1]1993'!#REF!</definedName>
    <definedName name="_Fill" localSheetId="16" hidden="1">'[1]1993'!#REF!</definedName>
    <definedName name="_Fill" localSheetId="2" hidden="1">'[1]1993'!#REF!</definedName>
    <definedName name="_Fill" localSheetId="3" hidden="1">'[1]1993'!#REF!</definedName>
    <definedName name="_Fill" localSheetId="34" hidden="1">'[1]1993'!#REF!</definedName>
    <definedName name="_Fill" hidden="1">'[1]1993'!#REF!</definedName>
    <definedName name="_j1" localSheetId="26" hidden="1">{"Total Assets",#N/A,FALSE,"HI Lexington";"Management Contracts",#N/A,FALSE,"HI Lexington";"Franchise Agreements",#N/A,FALSE,"HI Lexington";"Owned Hotel Total",#N/A,FALSE,"HI Lexington";"Total Revenue",#N/A,FALSE,"HI Lexington";"Operating Cost Breakdown",#N/A,FALSE,"HI Lexington";"Allocated Cost Breakdown",#N/A,FALSE,"HI Lexington";"Capex Breakdown",#N/A,FALSE,"HI Lexington";"D&amp;A Breakdown",#N/A,FALSE,"HI Lexington";"Overhead D&amp;A Allocation",#N/A,FALSE,"HI Lexington";"CTP Breakdown",#N/A,FALSE,"HI Lexington"}</definedName>
    <definedName name="_j1" localSheetId="21" hidden="1">{"Total Assets",#N/A,FALSE,"HI Lexington";"Management Contracts",#N/A,FALSE,"HI Lexington";"Franchise Agreements",#N/A,FALSE,"HI Lexington";"Owned Hotel Total",#N/A,FALSE,"HI Lexington";"Total Revenue",#N/A,FALSE,"HI Lexington";"Operating Cost Breakdown",#N/A,FALSE,"HI Lexington";"Allocated Cost Breakdown",#N/A,FALSE,"HI Lexington";"Capex Breakdown",#N/A,FALSE,"HI Lexington";"D&amp;A Breakdown",#N/A,FALSE,"HI Lexington";"Overhead D&amp;A Allocation",#N/A,FALSE,"HI Lexington";"CTP Breakdown",#N/A,FALSE,"HI Lexington"}</definedName>
    <definedName name="_j1" localSheetId="22" hidden="1">{"Total Assets",#N/A,FALSE,"HI Lexington";"Management Contracts",#N/A,FALSE,"HI Lexington";"Franchise Agreements",#N/A,FALSE,"HI Lexington";"Owned Hotel Total",#N/A,FALSE,"HI Lexington";"Total Revenue",#N/A,FALSE,"HI Lexington";"Operating Cost Breakdown",#N/A,FALSE,"HI Lexington";"Allocated Cost Breakdown",#N/A,FALSE,"HI Lexington";"Capex Breakdown",#N/A,FALSE,"HI Lexington";"D&amp;A Breakdown",#N/A,FALSE,"HI Lexington";"Overhead D&amp;A Allocation",#N/A,FALSE,"HI Lexington";"CTP Breakdown",#N/A,FALSE,"HI Lexington"}</definedName>
    <definedName name="_j1" hidden="1">{"Total Assets",#N/A,FALSE,"HI Lexington";"Management Contracts",#N/A,FALSE,"HI Lexington";"Franchise Agreements",#N/A,FALSE,"HI Lexington";"Owned Hotel Total",#N/A,FALSE,"HI Lexington";"Total Revenue",#N/A,FALSE,"HI Lexington";"Operating Cost Breakdown",#N/A,FALSE,"HI Lexington";"Allocated Cost Breakdown",#N/A,FALSE,"HI Lexington";"Capex Breakdown",#N/A,FALSE,"HI Lexington";"D&amp;A Breakdown",#N/A,FALSE,"HI Lexington";"Overhead D&amp;A Allocation",#N/A,FALSE,"HI Lexington";"CTP Breakdown",#N/A,FALSE,"HI Lexington"}</definedName>
    <definedName name="AS2DocOpenMode" hidden="1">"AS2DocumentEdit"</definedName>
    <definedName name="atbalsts" localSheetId="4">'1.1.C. Iesniedzējs'!$B$46:$B$46</definedName>
    <definedName name="atbalsts" localSheetId="5">'1.2.1.A. Partneris-1'!$B$45:$B$45</definedName>
    <definedName name="atbalsts" localSheetId="6">'1.2.1.B. Partneris-1'!$B$45:$B$45</definedName>
    <definedName name="atbalsts" localSheetId="7">'1.2.1.C. Partneris-1'!$B$45:$B$45</definedName>
    <definedName name="atbalsts" localSheetId="8">'1.2.2.A. Partneris-2'!$B$45:$B$45</definedName>
    <definedName name="atbalsts" localSheetId="9">'1.2.2.B. Partneris-2'!$B$45:$B$45</definedName>
    <definedName name="atbalsts" localSheetId="10">'1.2.2.C. Partneris-2'!$B$45:$B$45</definedName>
    <definedName name="atbalsts" localSheetId="11">'1.2.3.A. Partneris-3'!$B$45:$B$45</definedName>
    <definedName name="atbalsts" localSheetId="12">'1.2.3.B. Partneris-3'!$B$45:$B$45</definedName>
    <definedName name="atbalsts" localSheetId="13">'1.2.3.C. Partneris-3'!$B$45:$B$45</definedName>
    <definedName name="atbalsts" localSheetId="2">'1.A. Iesniedzējs'!$B$51:$B$51</definedName>
    <definedName name="atbalsts" localSheetId="3">'1.B. Iesniedzējs'!$B$47:$B$47</definedName>
    <definedName name="atbalsts">'8. AL budžets kopā'!$B$62:$B$62</definedName>
    <definedName name="BLPH1" localSheetId="4" hidden="1">#REF!</definedName>
    <definedName name="BLPH1" localSheetId="5" hidden="1">#REF!</definedName>
    <definedName name="BLPH1" localSheetId="6" hidden="1">#REF!</definedName>
    <definedName name="BLPH1" localSheetId="7" hidden="1">#REF!</definedName>
    <definedName name="BLPH1" localSheetId="8" hidden="1">#REF!</definedName>
    <definedName name="BLPH1" localSheetId="9" hidden="1">#REF!</definedName>
    <definedName name="BLPH1" localSheetId="10" hidden="1">#REF!</definedName>
    <definedName name="BLPH1" localSheetId="11" hidden="1">#REF!</definedName>
    <definedName name="BLPH1" localSheetId="12" hidden="1">#REF!</definedName>
    <definedName name="BLPH1" localSheetId="13" hidden="1">#REF!</definedName>
    <definedName name="BLPH1" localSheetId="15" hidden="1">#REF!</definedName>
    <definedName name="BLPH1" localSheetId="16" hidden="1">#REF!</definedName>
    <definedName name="BLPH1" localSheetId="2" hidden="1">#REF!</definedName>
    <definedName name="BLPH1" localSheetId="3" hidden="1">#REF!</definedName>
    <definedName name="BLPH1" localSheetId="34" hidden="1">#REF!</definedName>
    <definedName name="BLPH1" hidden="1">#REF!</definedName>
    <definedName name="BLPH10" localSheetId="4" hidden="1">#REF!</definedName>
    <definedName name="BLPH10" localSheetId="5" hidden="1">#REF!</definedName>
    <definedName name="BLPH10" localSheetId="6" hidden="1">#REF!</definedName>
    <definedName name="BLPH10" localSheetId="7" hidden="1">#REF!</definedName>
    <definedName name="BLPH10" localSheetId="8" hidden="1">#REF!</definedName>
    <definedName name="BLPH10" localSheetId="9" hidden="1">#REF!</definedName>
    <definedName name="BLPH10" localSheetId="10" hidden="1">#REF!</definedName>
    <definedName name="BLPH10" localSheetId="11" hidden="1">#REF!</definedName>
    <definedName name="BLPH10" localSheetId="12" hidden="1">#REF!</definedName>
    <definedName name="BLPH10" localSheetId="13" hidden="1">#REF!</definedName>
    <definedName name="BLPH10" localSheetId="15" hidden="1">#REF!</definedName>
    <definedName name="BLPH10" localSheetId="16" hidden="1">#REF!</definedName>
    <definedName name="BLPH10" localSheetId="2" hidden="1">#REF!</definedName>
    <definedName name="BLPH10" localSheetId="3" hidden="1">#REF!</definedName>
    <definedName name="BLPH10" localSheetId="34" hidden="1">#REF!</definedName>
    <definedName name="BLPH10" hidden="1">#REF!</definedName>
    <definedName name="BLPH11" localSheetId="4" hidden="1">#REF!</definedName>
    <definedName name="BLPH11" localSheetId="5" hidden="1">#REF!</definedName>
    <definedName name="BLPH11" localSheetId="6" hidden="1">#REF!</definedName>
    <definedName name="BLPH11" localSheetId="7" hidden="1">#REF!</definedName>
    <definedName name="BLPH11" localSheetId="8" hidden="1">#REF!</definedName>
    <definedName name="BLPH11" localSheetId="9" hidden="1">#REF!</definedName>
    <definedName name="BLPH11" localSheetId="10" hidden="1">#REF!</definedName>
    <definedName name="BLPH11" localSheetId="11" hidden="1">#REF!</definedName>
    <definedName name="BLPH11" localSheetId="12" hidden="1">#REF!</definedName>
    <definedName name="BLPH11" localSheetId="13" hidden="1">#REF!</definedName>
    <definedName name="BLPH11" localSheetId="15" hidden="1">#REF!</definedName>
    <definedName name="BLPH11" localSheetId="16" hidden="1">#REF!</definedName>
    <definedName name="BLPH11" localSheetId="2" hidden="1">#REF!</definedName>
    <definedName name="BLPH11" localSheetId="3" hidden="1">#REF!</definedName>
    <definedName name="BLPH11" localSheetId="34" hidden="1">#REF!</definedName>
    <definedName name="BLPH11" hidden="1">#REF!</definedName>
    <definedName name="BLPH12" localSheetId="4" hidden="1">#REF!</definedName>
    <definedName name="BLPH12" localSheetId="5" hidden="1">#REF!</definedName>
    <definedName name="BLPH12" localSheetId="6" hidden="1">#REF!</definedName>
    <definedName name="BLPH12" localSheetId="7" hidden="1">#REF!</definedName>
    <definedName name="BLPH12" localSheetId="8" hidden="1">#REF!</definedName>
    <definedName name="BLPH12" localSheetId="9" hidden="1">#REF!</definedName>
    <definedName name="BLPH12" localSheetId="10" hidden="1">#REF!</definedName>
    <definedName name="BLPH12" localSheetId="11" hidden="1">#REF!</definedName>
    <definedName name="BLPH12" localSheetId="12" hidden="1">#REF!</definedName>
    <definedName name="BLPH12" localSheetId="13" hidden="1">#REF!</definedName>
    <definedName name="BLPH12" localSheetId="15" hidden="1">#REF!</definedName>
    <definedName name="BLPH12" localSheetId="16" hidden="1">#REF!</definedName>
    <definedName name="BLPH12" localSheetId="2" hidden="1">#REF!</definedName>
    <definedName name="BLPH12" localSheetId="3" hidden="1">#REF!</definedName>
    <definedName name="BLPH12" localSheetId="34" hidden="1">#REF!</definedName>
    <definedName name="BLPH12" hidden="1">#REF!</definedName>
    <definedName name="BLPH13" localSheetId="4" hidden="1">#REF!</definedName>
    <definedName name="BLPH13" localSheetId="5" hidden="1">#REF!</definedName>
    <definedName name="BLPH13" localSheetId="6" hidden="1">#REF!</definedName>
    <definedName name="BLPH13" localSheetId="7" hidden="1">#REF!</definedName>
    <definedName name="BLPH13" localSheetId="8" hidden="1">#REF!</definedName>
    <definedName name="BLPH13" localSheetId="9" hidden="1">#REF!</definedName>
    <definedName name="BLPH13" localSheetId="10" hidden="1">#REF!</definedName>
    <definedName name="BLPH13" localSheetId="11" hidden="1">#REF!</definedName>
    <definedName name="BLPH13" localSheetId="12" hidden="1">#REF!</definedName>
    <definedName name="BLPH13" localSheetId="13" hidden="1">#REF!</definedName>
    <definedName name="BLPH13" localSheetId="15" hidden="1">#REF!</definedName>
    <definedName name="BLPH13" localSheetId="16" hidden="1">#REF!</definedName>
    <definedName name="BLPH13" localSheetId="2" hidden="1">#REF!</definedName>
    <definedName name="BLPH13" localSheetId="3" hidden="1">#REF!</definedName>
    <definedName name="BLPH13" localSheetId="34" hidden="1">#REF!</definedName>
    <definedName name="BLPH13" hidden="1">#REF!</definedName>
    <definedName name="BLPH14" localSheetId="4" hidden="1">#REF!</definedName>
    <definedName name="BLPH14" localSheetId="5" hidden="1">#REF!</definedName>
    <definedName name="BLPH14" localSheetId="6" hidden="1">#REF!</definedName>
    <definedName name="BLPH14" localSheetId="7" hidden="1">#REF!</definedName>
    <definedName name="BLPH14" localSheetId="8" hidden="1">#REF!</definedName>
    <definedName name="BLPH14" localSheetId="9" hidden="1">#REF!</definedName>
    <definedName name="BLPH14" localSheetId="10" hidden="1">#REF!</definedName>
    <definedName name="BLPH14" localSheetId="11" hidden="1">#REF!</definedName>
    <definedName name="BLPH14" localSheetId="12" hidden="1">#REF!</definedName>
    <definedName name="BLPH14" localSheetId="13" hidden="1">#REF!</definedName>
    <definedName name="BLPH14" localSheetId="15" hidden="1">#REF!</definedName>
    <definedName name="BLPH14" localSheetId="16" hidden="1">#REF!</definedName>
    <definedName name="BLPH14" localSheetId="2" hidden="1">#REF!</definedName>
    <definedName name="BLPH14" localSheetId="3" hidden="1">#REF!</definedName>
    <definedName name="BLPH14" localSheetId="34" hidden="1">#REF!</definedName>
    <definedName name="BLPH14" hidden="1">#REF!</definedName>
    <definedName name="BLPH15" localSheetId="4" hidden="1">#REF!</definedName>
    <definedName name="BLPH15" localSheetId="5" hidden="1">#REF!</definedName>
    <definedName name="BLPH15" localSheetId="6" hidden="1">#REF!</definedName>
    <definedName name="BLPH15" localSheetId="7" hidden="1">#REF!</definedName>
    <definedName name="BLPH15" localSheetId="8" hidden="1">#REF!</definedName>
    <definedName name="BLPH15" localSheetId="9" hidden="1">#REF!</definedName>
    <definedName name="BLPH15" localSheetId="10" hidden="1">#REF!</definedName>
    <definedName name="BLPH15" localSheetId="11" hidden="1">#REF!</definedName>
    <definedName name="BLPH15" localSheetId="12" hidden="1">#REF!</definedName>
    <definedName name="BLPH15" localSheetId="13" hidden="1">#REF!</definedName>
    <definedName name="BLPH15" localSheetId="15" hidden="1">#REF!</definedName>
    <definedName name="BLPH15" localSheetId="16" hidden="1">#REF!</definedName>
    <definedName name="BLPH15" localSheetId="2" hidden="1">#REF!</definedName>
    <definedName name="BLPH15" localSheetId="3" hidden="1">#REF!</definedName>
    <definedName name="BLPH15" localSheetId="34" hidden="1">#REF!</definedName>
    <definedName name="BLPH15" hidden="1">#REF!</definedName>
    <definedName name="BLPH16" localSheetId="4" hidden="1">#REF!</definedName>
    <definedName name="BLPH16" localSheetId="5" hidden="1">#REF!</definedName>
    <definedName name="BLPH16" localSheetId="6" hidden="1">#REF!</definedName>
    <definedName name="BLPH16" localSheetId="7" hidden="1">#REF!</definedName>
    <definedName name="BLPH16" localSheetId="8" hidden="1">#REF!</definedName>
    <definedName name="BLPH16" localSheetId="9" hidden="1">#REF!</definedName>
    <definedName name="BLPH16" localSheetId="10" hidden="1">#REF!</definedName>
    <definedName name="BLPH16" localSheetId="11" hidden="1">#REF!</definedName>
    <definedName name="BLPH16" localSheetId="12" hidden="1">#REF!</definedName>
    <definedName name="BLPH16" localSheetId="13" hidden="1">#REF!</definedName>
    <definedName name="BLPH16" localSheetId="15" hidden="1">#REF!</definedName>
    <definedName name="BLPH16" localSheetId="16" hidden="1">#REF!</definedName>
    <definedName name="BLPH16" localSheetId="2" hidden="1">#REF!</definedName>
    <definedName name="BLPH16" localSheetId="3" hidden="1">#REF!</definedName>
    <definedName name="BLPH16" localSheetId="34" hidden="1">#REF!</definedName>
    <definedName name="BLPH16" hidden="1">#REF!</definedName>
    <definedName name="BLPH17" localSheetId="4" hidden="1">#REF!</definedName>
    <definedName name="BLPH17" localSheetId="5" hidden="1">#REF!</definedName>
    <definedName name="BLPH17" localSheetId="6" hidden="1">#REF!</definedName>
    <definedName name="BLPH17" localSheetId="7" hidden="1">#REF!</definedName>
    <definedName name="BLPH17" localSheetId="8" hidden="1">#REF!</definedName>
    <definedName name="BLPH17" localSheetId="9" hidden="1">#REF!</definedName>
    <definedName name="BLPH17" localSheetId="10" hidden="1">#REF!</definedName>
    <definedName name="BLPH17" localSheetId="11" hidden="1">#REF!</definedName>
    <definedName name="BLPH17" localSheetId="12" hidden="1">#REF!</definedName>
    <definedName name="BLPH17" localSheetId="13" hidden="1">#REF!</definedName>
    <definedName name="BLPH17" localSheetId="15" hidden="1">#REF!</definedName>
    <definedName name="BLPH17" localSheetId="16" hidden="1">#REF!</definedName>
    <definedName name="BLPH17" localSheetId="2" hidden="1">#REF!</definedName>
    <definedName name="BLPH17" localSheetId="3" hidden="1">#REF!</definedName>
    <definedName name="BLPH17" localSheetId="34" hidden="1">#REF!</definedName>
    <definedName name="BLPH17" hidden="1">#REF!</definedName>
    <definedName name="BLPH18" localSheetId="4" hidden="1">#REF!</definedName>
    <definedName name="BLPH18" localSheetId="5" hidden="1">#REF!</definedName>
    <definedName name="BLPH18" localSheetId="6" hidden="1">#REF!</definedName>
    <definedName name="BLPH18" localSheetId="7" hidden="1">#REF!</definedName>
    <definedName name="BLPH18" localSheetId="8" hidden="1">#REF!</definedName>
    <definedName name="BLPH18" localSheetId="9" hidden="1">#REF!</definedName>
    <definedName name="BLPH18" localSheetId="10" hidden="1">#REF!</definedName>
    <definedName name="BLPH18" localSheetId="11" hidden="1">#REF!</definedName>
    <definedName name="BLPH18" localSheetId="12" hidden="1">#REF!</definedName>
    <definedName name="BLPH18" localSheetId="13" hidden="1">#REF!</definedName>
    <definedName name="BLPH18" localSheetId="15" hidden="1">#REF!</definedName>
    <definedName name="BLPH18" localSheetId="16" hidden="1">#REF!</definedName>
    <definedName name="BLPH18" localSheetId="2" hidden="1">#REF!</definedName>
    <definedName name="BLPH18" localSheetId="3" hidden="1">#REF!</definedName>
    <definedName name="BLPH18" localSheetId="34" hidden="1">#REF!</definedName>
    <definedName name="BLPH18" hidden="1">#REF!</definedName>
    <definedName name="BLPH19" localSheetId="4" hidden="1">#REF!</definedName>
    <definedName name="BLPH19" localSheetId="5" hidden="1">#REF!</definedName>
    <definedName name="BLPH19" localSheetId="6" hidden="1">#REF!</definedName>
    <definedName name="BLPH19" localSheetId="7" hidden="1">#REF!</definedName>
    <definedName name="BLPH19" localSheetId="8" hidden="1">#REF!</definedName>
    <definedName name="BLPH19" localSheetId="9" hidden="1">#REF!</definedName>
    <definedName name="BLPH19" localSheetId="10" hidden="1">#REF!</definedName>
    <definedName name="BLPH19" localSheetId="11" hidden="1">#REF!</definedName>
    <definedName name="BLPH19" localSheetId="12" hidden="1">#REF!</definedName>
    <definedName name="BLPH19" localSheetId="13" hidden="1">#REF!</definedName>
    <definedName name="BLPH19" localSheetId="15" hidden="1">#REF!</definedName>
    <definedName name="BLPH19" localSheetId="16" hidden="1">#REF!</definedName>
    <definedName name="BLPH19" localSheetId="2" hidden="1">#REF!</definedName>
    <definedName name="BLPH19" localSheetId="3" hidden="1">#REF!</definedName>
    <definedName name="BLPH19" localSheetId="34" hidden="1">#REF!</definedName>
    <definedName name="BLPH19" hidden="1">#REF!</definedName>
    <definedName name="BLPH2" localSheetId="4" hidden="1">#REF!</definedName>
    <definedName name="BLPH2" localSheetId="5" hidden="1">#REF!</definedName>
    <definedName name="BLPH2" localSheetId="6" hidden="1">#REF!</definedName>
    <definedName name="BLPH2" localSheetId="7" hidden="1">#REF!</definedName>
    <definedName name="BLPH2" localSheetId="8" hidden="1">#REF!</definedName>
    <definedName name="BLPH2" localSheetId="9" hidden="1">#REF!</definedName>
    <definedName name="BLPH2" localSheetId="10" hidden="1">#REF!</definedName>
    <definedName name="BLPH2" localSheetId="11" hidden="1">#REF!</definedName>
    <definedName name="BLPH2" localSheetId="12" hidden="1">#REF!</definedName>
    <definedName name="BLPH2" localSheetId="13" hidden="1">#REF!</definedName>
    <definedName name="BLPH2" localSheetId="15" hidden="1">#REF!</definedName>
    <definedName name="BLPH2" localSheetId="16" hidden="1">#REF!</definedName>
    <definedName name="BLPH2" localSheetId="2" hidden="1">#REF!</definedName>
    <definedName name="BLPH2" localSheetId="3" hidden="1">#REF!</definedName>
    <definedName name="BLPH2" localSheetId="34" hidden="1">#REF!</definedName>
    <definedName name="BLPH2" hidden="1">#REF!</definedName>
    <definedName name="BLPH20" localSheetId="4" hidden="1">#REF!</definedName>
    <definedName name="BLPH20" localSheetId="5" hidden="1">#REF!</definedName>
    <definedName name="BLPH20" localSheetId="6" hidden="1">#REF!</definedName>
    <definedName name="BLPH20" localSheetId="7" hidden="1">#REF!</definedName>
    <definedName name="BLPH20" localSheetId="8" hidden="1">#REF!</definedName>
    <definedName name="BLPH20" localSheetId="9" hidden="1">#REF!</definedName>
    <definedName name="BLPH20" localSheetId="10" hidden="1">#REF!</definedName>
    <definedName name="BLPH20" localSheetId="11" hidden="1">#REF!</definedName>
    <definedName name="BLPH20" localSheetId="12" hidden="1">#REF!</definedName>
    <definedName name="BLPH20" localSheetId="13" hidden="1">#REF!</definedName>
    <definedName name="BLPH20" localSheetId="15" hidden="1">#REF!</definedName>
    <definedName name="BLPH20" localSheetId="16" hidden="1">#REF!</definedName>
    <definedName name="BLPH20" localSheetId="2" hidden="1">#REF!</definedName>
    <definedName name="BLPH20" localSheetId="3" hidden="1">#REF!</definedName>
    <definedName name="BLPH20" localSheetId="34" hidden="1">#REF!</definedName>
    <definedName name="BLPH20" hidden="1">#REF!</definedName>
    <definedName name="BLPH21" localSheetId="4" hidden="1">#REF!</definedName>
    <definedName name="BLPH21" localSheetId="5" hidden="1">#REF!</definedName>
    <definedName name="BLPH21" localSheetId="6" hidden="1">#REF!</definedName>
    <definedName name="BLPH21" localSheetId="7" hidden="1">#REF!</definedName>
    <definedName name="BLPH21" localSheetId="8" hidden="1">#REF!</definedName>
    <definedName name="BLPH21" localSheetId="9" hidden="1">#REF!</definedName>
    <definedName name="BLPH21" localSheetId="10" hidden="1">#REF!</definedName>
    <definedName name="BLPH21" localSheetId="11" hidden="1">#REF!</definedName>
    <definedName name="BLPH21" localSheetId="12" hidden="1">#REF!</definedName>
    <definedName name="BLPH21" localSheetId="13" hidden="1">#REF!</definedName>
    <definedName name="BLPH21" localSheetId="15" hidden="1">#REF!</definedName>
    <definedName name="BLPH21" localSheetId="16" hidden="1">#REF!</definedName>
    <definedName name="BLPH21" localSheetId="2" hidden="1">#REF!</definedName>
    <definedName name="BLPH21" localSheetId="3" hidden="1">#REF!</definedName>
    <definedName name="BLPH21" localSheetId="34" hidden="1">#REF!</definedName>
    <definedName name="BLPH21" hidden="1">#REF!</definedName>
    <definedName name="BLPH22" localSheetId="4" hidden="1">#REF!</definedName>
    <definedName name="BLPH22" localSheetId="5" hidden="1">#REF!</definedName>
    <definedName name="BLPH22" localSheetId="6" hidden="1">#REF!</definedName>
    <definedName name="BLPH22" localSheetId="7" hidden="1">#REF!</definedName>
    <definedName name="BLPH22" localSheetId="8" hidden="1">#REF!</definedName>
    <definedName name="BLPH22" localSheetId="9" hidden="1">#REF!</definedName>
    <definedName name="BLPH22" localSheetId="10" hidden="1">#REF!</definedName>
    <definedName name="BLPH22" localSheetId="11" hidden="1">#REF!</definedName>
    <definedName name="BLPH22" localSheetId="12" hidden="1">#REF!</definedName>
    <definedName name="BLPH22" localSheetId="13" hidden="1">#REF!</definedName>
    <definedName name="BLPH22" localSheetId="15" hidden="1">#REF!</definedName>
    <definedName name="BLPH22" localSheetId="16" hidden="1">#REF!</definedName>
    <definedName name="BLPH22" localSheetId="2" hidden="1">#REF!</definedName>
    <definedName name="BLPH22" localSheetId="3" hidden="1">#REF!</definedName>
    <definedName name="BLPH22" localSheetId="34" hidden="1">#REF!</definedName>
    <definedName name="BLPH22" hidden="1">#REF!</definedName>
    <definedName name="BLPH23" localSheetId="4" hidden="1">#REF!</definedName>
    <definedName name="BLPH23" localSheetId="5" hidden="1">#REF!</definedName>
    <definedName name="BLPH23" localSheetId="6" hidden="1">#REF!</definedName>
    <definedName name="BLPH23" localSheetId="7" hidden="1">#REF!</definedName>
    <definedName name="BLPH23" localSheetId="8" hidden="1">#REF!</definedName>
    <definedName name="BLPH23" localSheetId="9" hidden="1">#REF!</definedName>
    <definedName name="BLPH23" localSheetId="10" hidden="1">#REF!</definedName>
    <definedName name="BLPH23" localSheetId="11" hidden="1">#REF!</definedName>
    <definedName name="BLPH23" localSheetId="12" hidden="1">#REF!</definedName>
    <definedName name="BLPH23" localSheetId="13" hidden="1">#REF!</definedName>
    <definedName name="BLPH23" localSheetId="15" hidden="1">#REF!</definedName>
    <definedName name="BLPH23" localSheetId="16" hidden="1">#REF!</definedName>
    <definedName name="BLPH23" localSheetId="2" hidden="1">#REF!</definedName>
    <definedName name="BLPH23" localSheetId="3" hidden="1">#REF!</definedName>
    <definedName name="BLPH23" localSheetId="34" hidden="1">#REF!</definedName>
    <definedName name="BLPH23" hidden="1">#REF!</definedName>
    <definedName name="BLPH24" localSheetId="4" hidden="1">#REF!</definedName>
    <definedName name="BLPH24" localSheetId="5" hidden="1">#REF!</definedName>
    <definedName name="BLPH24" localSheetId="6" hidden="1">#REF!</definedName>
    <definedName name="BLPH24" localSheetId="7" hidden="1">#REF!</definedName>
    <definedName name="BLPH24" localSheetId="8" hidden="1">#REF!</definedName>
    <definedName name="BLPH24" localSheetId="9" hidden="1">#REF!</definedName>
    <definedName name="BLPH24" localSheetId="10" hidden="1">#REF!</definedName>
    <definedName name="BLPH24" localSheetId="11" hidden="1">#REF!</definedName>
    <definedName name="BLPH24" localSheetId="12" hidden="1">#REF!</definedName>
    <definedName name="BLPH24" localSheetId="13" hidden="1">#REF!</definedName>
    <definedName name="BLPH24" localSheetId="15" hidden="1">#REF!</definedName>
    <definedName name="BLPH24" localSheetId="16" hidden="1">#REF!</definedName>
    <definedName name="BLPH24" localSheetId="2" hidden="1">#REF!</definedName>
    <definedName name="BLPH24" localSheetId="3" hidden="1">#REF!</definedName>
    <definedName name="BLPH24" localSheetId="34" hidden="1">#REF!</definedName>
    <definedName name="BLPH24" hidden="1">#REF!</definedName>
    <definedName name="BLPH25" localSheetId="4" hidden="1">#REF!</definedName>
    <definedName name="BLPH25" localSheetId="5" hidden="1">#REF!</definedName>
    <definedName name="BLPH25" localSheetId="6" hidden="1">#REF!</definedName>
    <definedName name="BLPH25" localSheetId="7" hidden="1">#REF!</definedName>
    <definedName name="BLPH25" localSheetId="8" hidden="1">#REF!</definedName>
    <definedName name="BLPH25" localSheetId="9" hidden="1">#REF!</definedName>
    <definedName name="BLPH25" localSheetId="10" hidden="1">#REF!</definedName>
    <definedName name="BLPH25" localSheetId="11" hidden="1">#REF!</definedName>
    <definedName name="BLPH25" localSheetId="12" hidden="1">#REF!</definedName>
    <definedName name="BLPH25" localSheetId="13" hidden="1">#REF!</definedName>
    <definedName name="BLPH25" localSheetId="15" hidden="1">#REF!</definedName>
    <definedName name="BLPH25" localSheetId="16" hidden="1">#REF!</definedName>
    <definedName name="BLPH25" localSheetId="2" hidden="1">#REF!</definedName>
    <definedName name="BLPH25" localSheetId="3" hidden="1">#REF!</definedName>
    <definedName name="BLPH25" localSheetId="34" hidden="1">#REF!</definedName>
    <definedName name="BLPH25" hidden="1">#REF!</definedName>
    <definedName name="BLPH26" localSheetId="4" hidden="1">#REF!</definedName>
    <definedName name="BLPH26" localSheetId="5" hidden="1">#REF!</definedName>
    <definedName name="BLPH26" localSheetId="6" hidden="1">#REF!</definedName>
    <definedName name="BLPH26" localSheetId="7" hidden="1">#REF!</definedName>
    <definedName name="BLPH26" localSheetId="8" hidden="1">#REF!</definedName>
    <definedName name="BLPH26" localSheetId="9" hidden="1">#REF!</definedName>
    <definedName name="BLPH26" localSheetId="10" hidden="1">#REF!</definedName>
    <definedName name="BLPH26" localSheetId="11" hidden="1">#REF!</definedName>
    <definedName name="BLPH26" localSheetId="12" hidden="1">#REF!</definedName>
    <definedName name="BLPH26" localSheetId="13" hidden="1">#REF!</definedName>
    <definedName name="BLPH26" localSheetId="15" hidden="1">#REF!</definedName>
    <definedName name="BLPH26" localSheetId="16" hidden="1">#REF!</definedName>
    <definedName name="BLPH26" localSheetId="2" hidden="1">#REF!</definedName>
    <definedName name="BLPH26" localSheetId="3" hidden="1">#REF!</definedName>
    <definedName name="BLPH26" localSheetId="34" hidden="1">#REF!</definedName>
    <definedName name="BLPH26" hidden="1">#REF!</definedName>
    <definedName name="BLPH27" localSheetId="4" hidden="1">#REF!</definedName>
    <definedName name="BLPH27" localSheetId="5" hidden="1">#REF!</definedName>
    <definedName name="BLPH27" localSheetId="6" hidden="1">#REF!</definedName>
    <definedName name="BLPH27" localSheetId="7" hidden="1">#REF!</definedName>
    <definedName name="BLPH27" localSheetId="8" hidden="1">#REF!</definedName>
    <definedName name="BLPH27" localSheetId="9" hidden="1">#REF!</definedName>
    <definedName name="BLPH27" localSheetId="10" hidden="1">#REF!</definedName>
    <definedName name="BLPH27" localSheetId="11" hidden="1">#REF!</definedName>
    <definedName name="BLPH27" localSheetId="12" hidden="1">#REF!</definedName>
    <definedName name="BLPH27" localSheetId="13" hidden="1">#REF!</definedName>
    <definedName name="BLPH27" localSheetId="15" hidden="1">#REF!</definedName>
    <definedName name="BLPH27" localSheetId="16" hidden="1">#REF!</definedName>
    <definedName name="BLPH27" localSheetId="2" hidden="1">#REF!</definedName>
    <definedName name="BLPH27" localSheetId="3" hidden="1">#REF!</definedName>
    <definedName name="BLPH27" localSheetId="34" hidden="1">#REF!</definedName>
    <definedName name="BLPH27" hidden="1">#REF!</definedName>
    <definedName name="BLPH3" localSheetId="4" hidden="1">#REF!</definedName>
    <definedName name="BLPH3" localSheetId="5" hidden="1">#REF!</definedName>
    <definedName name="BLPH3" localSheetId="6" hidden="1">#REF!</definedName>
    <definedName name="BLPH3" localSheetId="7" hidden="1">#REF!</definedName>
    <definedName name="BLPH3" localSheetId="8" hidden="1">#REF!</definedName>
    <definedName name="BLPH3" localSheetId="9" hidden="1">#REF!</definedName>
    <definedName name="BLPH3" localSheetId="10" hidden="1">#REF!</definedName>
    <definedName name="BLPH3" localSheetId="11" hidden="1">#REF!</definedName>
    <definedName name="BLPH3" localSheetId="12" hidden="1">#REF!</definedName>
    <definedName name="BLPH3" localSheetId="13" hidden="1">#REF!</definedName>
    <definedName name="BLPH3" localSheetId="15" hidden="1">#REF!</definedName>
    <definedName name="BLPH3" localSheetId="16" hidden="1">#REF!</definedName>
    <definedName name="BLPH3" localSheetId="2" hidden="1">#REF!</definedName>
    <definedName name="BLPH3" localSheetId="3" hidden="1">#REF!</definedName>
    <definedName name="BLPH3" localSheetId="34" hidden="1">#REF!</definedName>
    <definedName name="BLPH3" hidden="1">#REF!</definedName>
    <definedName name="BLPH4" localSheetId="4" hidden="1">#REF!</definedName>
    <definedName name="BLPH4" localSheetId="5" hidden="1">#REF!</definedName>
    <definedName name="BLPH4" localSheetId="6" hidden="1">#REF!</definedName>
    <definedName name="BLPH4" localSheetId="7" hidden="1">#REF!</definedName>
    <definedName name="BLPH4" localSheetId="8" hidden="1">#REF!</definedName>
    <definedName name="BLPH4" localSheetId="9" hidden="1">#REF!</definedName>
    <definedName name="BLPH4" localSheetId="10" hidden="1">#REF!</definedName>
    <definedName name="BLPH4" localSheetId="11" hidden="1">#REF!</definedName>
    <definedName name="BLPH4" localSheetId="12" hidden="1">#REF!</definedName>
    <definedName name="BLPH4" localSheetId="13" hidden="1">#REF!</definedName>
    <definedName name="BLPH4" localSheetId="15" hidden="1">#REF!</definedName>
    <definedName name="BLPH4" localSheetId="16" hidden="1">#REF!</definedName>
    <definedName name="BLPH4" localSheetId="2" hidden="1">#REF!</definedName>
    <definedName name="BLPH4" localSheetId="3" hidden="1">#REF!</definedName>
    <definedName name="BLPH4" localSheetId="34" hidden="1">#REF!</definedName>
    <definedName name="BLPH4" hidden="1">#REF!</definedName>
    <definedName name="BLPH5" localSheetId="4" hidden="1">#REF!</definedName>
    <definedName name="BLPH5" localSheetId="5" hidden="1">#REF!</definedName>
    <definedName name="BLPH5" localSheetId="6" hidden="1">#REF!</definedName>
    <definedName name="BLPH5" localSheetId="7" hidden="1">#REF!</definedName>
    <definedName name="BLPH5" localSheetId="8" hidden="1">#REF!</definedName>
    <definedName name="BLPH5" localSheetId="9" hidden="1">#REF!</definedName>
    <definedName name="BLPH5" localSheetId="10" hidden="1">#REF!</definedName>
    <definedName name="BLPH5" localSheetId="11" hidden="1">#REF!</definedName>
    <definedName name="BLPH5" localSheetId="12" hidden="1">#REF!</definedName>
    <definedName name="BLPH5" localSheetId="13" hidden="1">#REF!</definedName>
    <definedName name="BLPH5" localSheetId="15" hidden="1">#REF!</definedName>
    <definedName name="BLPH5" localSheetId="16" hidden="1">#REF!</definedName>
    <definedName name="BLPH5" localSheetId="2" hidden="1">#REF!</definedName>
    <definedName name="BLPH5" localSheetId="3" hidden="1">#REF!</definedName>
    <definedName name="BLPH5" localSheetId="34" hidden="1">#REF!</definedName>
    <definedName name="BLPH5" hidden="1">#REF!</definedName>
    <definedName name="BLPH6" localSheetId="4" hidden="1">#REF!</definedName>
    <definedName name="BLPH6" localSheetId="5" hidden="1">#REF!</definedName>
    <definedName name="BLPH6" localSheetId="6" hidden="1">#REF!</definedName>
    <definedName name="BLPH6" localSheetId="7" hidden="1">#REF!</definedName>
    <definedName name="BLPH6" localSheetId="8" hidden="1">#REF!</definedName>
    <definedName name="BLPH6" localSheetId="9" hidden="1">#REF!</definedName>
    <definedName name="BLPH6" localSheetId="10" hidden="1">#REF!</definedName>
    <definedName name="BLPH6" localSheetId="11" hidden="1">#REF!</definedName>
    <definedName name="BLPH6" localSheetId="12" hidden="1">#REF!</definedName>
    <definedName name="BLPH6" localSheetId="13" hidden="1">#REF!</definedName>
    <definedName name="BLPH6" localSheetId="15" hidden="1">#REF!</definedName>
    <definedName name="BLPH6" localSheetId="16" hidden="1">#REF!</definedName>
    <definedName name="BLPH6" localSheetId="2" hidden="1">#REF!</definedName>
    <definedName name="BLPH6" localSheetId="3" hidden="1">#REF!</definedName>
    <definedName name="BLPH6" localSheetId="34" hidden="1">#REF!</definedName>
    <definedName name="BLPH6" hidden="1">#REF!</definedName>
    <definedName name="BLPH7" localSheetId="4" hidden="1">#REF!</definedName>
    <definedName name="BLPH7" localSheetId="5" hidden="1">#REF!</definedName>
    <definedName name="BLPH7" localSheetId="6" hidden="1">#REF!</definedName>
    <definedName name="BLPH7" localSheetId="7" hidden="1">#REF!</definedName>
    <definedName name="BLPH7" localSheetId="8" hidden="1">#REF!</definedName>
    <definedName name="BLPH7" localSheetId="9" hidden="1">#REF!</definedName>
    <definedName name="BLPH7" localSheetId="10" hidden="1">#REF!</definedName>
    <definedName name="BLPH7" localSheetId="11" hidden="1">#REF!</definedName>
    <definedName name="BLPH7" localSheetId="12" hidden="1">#REF!</definedName>
    <definedName name="BLPH7" localSheetId="13" hidden="1">#REF!</definedName>
    <definedName name="BLPH7" localSheetId="15" hidden="1">#REF!</definedName>
    <definedName name="BLPH7" localSheetId="16" hidden="1">#REF!</definedName>
    <definedName name="BLPH7" localSheetId="2" hidden="1">#REF!</definedName>
    <definedName name="BLPH7" localSheetId="3" hidden="1">#REF!</definedName>
    <definedName name="BLPH7" localSheetId="34" hidden="1">#REF!</definedName>
    <definedName name="BLPH7" hidden="1">#REF!</definedName>
    <definedName name="BLPH8" localSheetId="4" hidden="1">#REF!</definedName>
    <definedName name="BLPH8" localSheetId="5" hidden="1">#REF!</definedName>
    <definedName name="BLPH8" localSheetId="6" hidden="1">#REF!</definedName>
    <definedName name="BLPH8" localSheetId="7" hidden="1">#REF!</definedName>
    <definedName name="BLPH8" localSheetId="8" hidden="1">#REF!</definedName>
    <definedName name="BLPH8" localSheetId="9" hidden="1">#REF!</definedName>
    <definedName name="BLPH8" localSheetId="10" hidden="1">#REF!</definedName>
    <definedName name="BLPH8" localSheetId="11" hidden="1">#REF!</definedName>
    <definedName name="BLPH8" localSheetId="12" hidden="1">#REF!</definedName>
    <definedName name="BLPH8" localSheetId="13" hidden="1">#REF!</definedName>
    <definedName name="BLPH8" localSheetId="15" hidden="1">#REF!</definedName>
    <definedName name="BLPH8" localSheetId="16" hidden="1">#REF!</definedName>
    <definedName name="BLPH8" localSheetId="2" hidden="1">#REF!</definedName>
    <definedName name="BLPH8" localSheetId="3" hidden="1">#REF!</definedName>
    <definedName name="BLPH8" localSheetId="34" hidden="1">#REF!</definedName>
    <definedName name="BLPH8" hidden="1">#REF!</definedName>
    <definedName name="BLPH9" localSheetId="4" hidden="1">#REF!</definedName>
    <definedName name="BLPH9" localSheetId="5" hidden="1">#REF!</definedName>
    <definedName name="BLPH9" localSheetId="6" hidden="1">#REF!</definedName>
    <definedName name="BLPH9" localSheetId="7" hidden="1">#REF!</definedName>
    <definedName name="BLPH9" localSheetId="8" hidden="1">#REF!</definedName>
    <definedName name="BLPH9" localSheetId="9" hidden="1">#REF!</definedName>
    <definedName name="BLPH9" localSheetId="10" hidden="1">#REF!</definedName>
    <definedName name="BLPH9" localSheetId="11" hidden="1">#REF!</definedName>
    <definedName name="BLPH9" localSheetId="12" hidden="1">#REF!</definedName>
    <definedName name="BLPH9" localSheetId="13" hidden="1">#REF!</definedName>
    <definedName name="BLPH9" localSheetId="15" hidden="1">#REF!</definedName>
    <definedName name="BLPH9" localSheetId="16" hidden="1">#REF!</definedName>
    <definedName name="BLPH9" localSheetId="2" hidden="1">#REF!</definedName>
    <definedName name="BLPH9" localSheetId="3" hidden="1">#REF!</definedName>
    <definedName name="BLPH9" localSheetId="34" hidden="1">#REF!</definedName>
    <definedName name="BLPH9" hidden="1">#REF!</definedName>
    <definedName name="bs06usd">[2]R5!$E$7</definedName>
    <definedName name="bvc" hidden="1">{"Adjusted Balance Sheet",#N/A,FALSE,"Asia Cost Allocation";"Adjusted Income Statement",#N/A,FALSE,"Asia Cost Allocation";"Americas Franchise",#N/A,FALSE,"Asia Cost Allocation";"Americas Franchise 2",#N/A,FALSE,"Asia Cost Allocation";"EMEA Franchise",#N/A,FALSE,"Asia Cost Allocation";"EMEA Franchise 2",#N/A,FALSE,"Asia Cost Allocation";"Asia Franchise 1",#N/A,FALSE,"Asia Cost Allocation";"Asia Franchise 2",#N/A,FALSE,"Asia Cost Allocation";"Americas Managed 1",#N/A,FALSE,"Asia Cost Allocation";"Americas Managed 2",#N/A,FALSE,"Asia Cost Allocation";"Asia Management 1",#N/A,FALSE,"Asia Cost Allocation";"Asia Management 2",#N/A,FALSE,"Asia Cost Allocation";"Bristol Management 1",#N/A,FALSE,"Asia Cost Allocation";"Bristol Management 2",#N/A,FALSE,"Asia Cost Allocation";"Asia Other Royalty 1",#N/A,FALSE,"Asia Cost Allocation";"Asia Other Royalty 2",#N/A,FALSE,"Asia Cost Allocation";"HI Atlanta",#N/A,FALSE,"Asia Cost Allocation";"HI San Antonio",#N/A,FALSE,"Asia Cost Allocation";"HI Lexington",#N/A,FALSE,"Asia Cost Allocation";"HI South Bend",#N/A,FALSE,"Asia Cost Allocation";"HI Memphis East",#N/A,FALSE,"Asia Cost Allocation";"HI Anaheim",#N/A,FALSE,"Asia Cost Allocation";"CP United Nations",#N/A,FALSE,"Asia Cost Allocation";"CP Houston Galleria",#N/A,FALSE,"Asia Cost Allocation";"CP Redondo Beach",#N/A,FALSE,"Asia Cost Allocation";"CP White Plains",#N/A,FALSE,"Asia Cost Allocation";"CP Santiago",#N/A,FALSE,"Asia Cost Allocation";"CP LAX",#N/A,FALSE,"Asia Cost Allocation";"IC Stephen Austin",#N/A,FALSE,"Asia Cost Allocation";"Staybridge Suites",#N/A,FALSE,"Asia Cost Allocation";"Unconsolidated Affiliates",#N/A,FALSE,"Asia Cost Allocation";"Midland Hotel",#N/A,FALSE,"Asia Cost Allocation";"Asia cost allocation",#N/A,FALSE,"Asia Cost Allocation";"EMEA Cost Allocation",#N/A,FALSE,"Asia Cost Allocation"}</definedName>
    <definedName name="Cash_Flows" localSheetId="4">OFFSET(#REF!,0,0,#REF!,1)</definedName>
    <definedName name="Cash_Flows" localSheetId="5">OFFSET(#REF!,0,0,#REF!,1)</definedName>
    <definedName name="Cash_Flows" localSheetId="6">OFFSET(#REF!,0,0,#REF!,1)</definedName>
    <definedName name="Cash_Flows" localSheetId="7">OFFSET(#REF!,0,0,#REF!,1)</definedName>
    <definedName name="Cash_Flows" localSheetId="8">OFFSET(#REF!,0,0,#REF!,1)</definedName>
    <definedName name="Cash_Flows" localSheetId="9">OFFSET(#REF!,0,0,#REF!,1)</definedName>
    <definedName name="Cash_Flows" localSheetId="10">OFFSET(#REF!,0,0,#REF!,1)</definedName>
    <definedName name="Cash_Flows" localSheetId="11">OFFSET(#REF!,0,0,#REF!,1)</definedName>
    <definedName name="Cash_Flows" localSheetId="12">OFFSET(#REF!,0,0,#REF!,1)</definedName>
    <definedName name="Cash_Flows" localSheetId="13">OFFSET(#REF!,0,0,#REF!,1)</definedName>
    <definedName name="Cash_Flows" localSheetId="15">OFFSET(#REF!,0,0,#REF!,1)</definedName>
    <definedName name="Cash_Flows" localSheetId="16">OFFSET(#REF!,0,0,#REF!,1)</definedName>
    <definedName name="Cash_Flows" localSheetId="2">OFFSET(#REF!,0,0,#REF!,1)</definedName>
    <definedName name="Cash_Flows" localSheetId="3">OFFSET(#REF!,0,0,#REF!,1)</definedName>
    <definedName name="Cash_Flows" localSheetId="34">OFFSET(#REF!,0,0,#REF!,1)</definedName>
    <definedName name="Cash_Flows">OFFSET(#REF!,0,0,#REF!,1)</definedName>
    <definedName name="cc" localSheetId="4">[3]PPE!#REF!</definedName>
    <definedName name="cc" localSheetId="5">[3]PPE!#REF!</definedName>
    <definedName name="cc" localSheetId="6">[3]PPE!#REF!</definedName>
    <definedName name="cc" localSheetId="7">[3]PPE!#REF!</definedName>
    <definedName name="cc" localSheetId="8">[3]PPE!#REF!</definedName>
    <definedName name="cc" localSheetId="9">[3]PPE!#REF!</definedName>
    <definedName name="cc" localSheetId="10">[3]PPE!#REF!</definedName>
    <definedName name="cc" localSheetId="11">[3]PPE!#REF!</definedName>
    <definedName name="cc" localSheetId="12">[3]PPE!#REF!</definedName>
    <definedName name="cc" localSheetId="13">[3]PPE!#REF!</definedName>
    <definedName name="cc" localSheetId="15">[3]PPE!#REF!</definedName>
    <definedName name="cc" localSheetId="16">[3]PPE!#REF!</definedName>
    <definedName name="cc" localSheetId="2">[3]PPE!#REF!</definedName>
    <definedName name="cc" localSheetId="3">[3]PPE!#REF!</definedName>
    <definedName name="cc" localSheetId="34">[3]PPE!#REF!</definedName>
    <definedName name="cc">[3]PPE!#REF!</definedName>
    <definedName name="ChartCaptions" localSheetId="4">#REF!</definedName>
    <definedName name="ChartCaptions" localSheetId="5">#REF!</definedName>
    <definedName name="ChartCaptions" localSheetId="6">#REF!</definedName>
    <definedName name="ChartCaptions" localSheetId="7">#REF!</definedName>
    <definedName name="ChartCaptions" localSheetId="8">#REF!</definedName>
    <definedName name="ChartCaptions" localSheetId="9">#REF!</definedName>
    <definedName name="ChartCaptions" localSheetId="10">#REF!</definedName>
    <definedName name="ChartCaptions" localSheetId="11">#REF!</definedName>
    <definedName name="ChartCaptions" localSheetId="12">#REF!</definedName>
    <definedName name="ChartCaptions" localSheetId="13">#REF!</definedName>
    <definedName name="ChartCaptions" localSheetId="15">#REF!</definedName>
    <definedName name="ChartCaptions" localSheetId="16">#REF!</definedName>
    <definedName name="ChartCaptions" localSheetId="2">#REF!</definedName>
    <definedName name="ChartCaptions" localSheetId="3">#REF!</definedName>
    <definedName name="ChartCaptions" localSheetId="34">#REF!</definedName>
    <definedName name="ChartCaptions">#REF!</definedName>
    <definedName name="ChartingArea">'[4]EBITDA Bridge'!$A$6:$A$103,'[4]EBITDA Bridge'!$F$6:$L$103</definedName>
    <definedName name="ChartingLabels" localSheetId="4">#REF!</definedName>
    <definedName name="ChartingLabels" localSheetId="5">#REF!</definedName>
    <definedName name="ChartingLabels" localSheetId="6">#REF!</definedName>
    <definedName name="ChartingLabels" localSheetId="7">#REF!</definedName>
    <definedName name="ChartingLabels" localSheetId="8">#REF!</definedName>
    <definedName name="ChartingLabels" localSheetId="9">#REF!</definedName>
    <definedName name="ChartingLabels" localSheetId="10">#REF!</definedName>
    <definedName name="ChartingLabels" localSheetId="11">#REF!</definedName>
    <definedName name="ChartingLabels" localSheetId="12">#REF!</definedName>
    <definedName name="ChartingLabels" localSheetId="13">#REF!</definedName>
    <definedName name="ChartingLabels" localSheetId="15">#REF!</definedName>
    <definedName name="ChartingLabels" localSheetId="16">#REF!</definedName>
    <definedName name="ChartingLabels" localSheetId="2">#REF!</definedName>
    <definedName name="ChartingLabels" localSheetId="3">#REF!</definedName>
    <definedName name="ChartingLabels" localSheetId="34">#REF!</definedName>
    <definedName name="ChartingLabels">#REF!</definedName>
    <definedName name="cur" localSheetId="4">#REF!</definedName>
    <definedName name="cur" localSheetId="5">#REF!</definedName>
    <definedName name="cur" localSheetId="6">#REF!</definedName>
    <definedName name="cur" localSheetId="7">#REF!</definedName>
    <definedName name="cur" localSheetId="8">#REF!</definedName>
    <definedName name="cur" localSheetId="9">#REF!</definedName>
    <definedName name="cur" localSheetId="10">#REF!</definedName>
    <definedName name="cur" localSheetId="11">#REF!</definedName>
    <definedName name="cur" localSheetId="12">#REF!</definedName>
    <definedName name="cur" localSheetId="13">#REF!</definedName>
    <definedName name="cur" localSheetId="15">#REF!</definedName>
    <definedName name="cur" localSheetId="16">#REF!</definedName>
    <definedName name="cur" localSheetId="2">#REF!</definedName>
    <definedName name="cur" localSheetId="3">#REF!</definedName>
    <definedName name="cur" localSheetId="34">#REF!</definedName>
    <definedName name="cur">#REF!</definedName>
    <definedName name="DAT1___0" localSheetId="4">[5]предопл!#REF!</definedName>
    <definedName name="DAT1___0" localSheetId="5">[5]предопл!#REF!</definedName>
    <definedName name="DAT1___0" localSheetId="6">[5]предопл!#REF!</definedName>
    <definedName name="DAT1___0" localSheetId="7">[5]предопл!#REF!</definedName>
    <definedName name="DAT1___0" localSheetId="8">[5]предопл!#REF!</definedName>
    <definedName name="DAT1___0" localSheetId="9">[5]предопл!#REF!</definedName>
    <definedName name="DAT1___0" localSheetId="10">[5]предопл!#REF!</definedName>
    <definedName name="DAT1___0" localSheetId="11">[5]предопл!#REF!</definedName>
    <definedName name="DAT1___0" localSheetId="12">[5]предопл!#REF!</definedName>
    <definedName name="DAT1___0" localSheetId="13">[5]предопл!#REF!</definedName>
    <definedName name="DAT1___0" localSheetId="15">[5]предопл!#REF!</definedName>
    <definedName name="DAT1___0" localSheetId="16">[5]предопл!#REF!</definedName>
    <definedName name="DAT1___0" localSheetId="2">[5]предопл!#REF!</definedName>
    <definedName name="DAT1___0" localSheetId="3">[5]предопл!#REF!</definedName>
    <definedName name="DAT1___0" localSheetId="34">[5]предопл!#REF!</definedName>
    <definedName name="DAT1___0">[5]предопл!#REF!</definedName>
    <definedName name="DAT1___26" localSheetId="4">#REF!</definedName>
    <definedName name="DAT1___26" localSheetId="5">#REF!</definedName>
    <definedName name="DAT1___26" localSheetId="6">#REF!</definedName>
    <definedName name="DAT1___26" localSheetId="7">#REF!</definedName>
    <definedName name="DAT1___26" localSheetId="8">#REF!</definedName>
    <definedName name="DAT1___26" localSheetId="9">#REF!</definedName>
    <definedName name="DAT1___26" localSheetId="10">#REF!</definedName>
    <definedName name="DAT1___26" localSheetId="11">#REF!</definedName>
    <definedName name="DAT1___26" localSheetId="12">#REF!</definedName>
    <definedName name="DAT1___26" localSheetId="13">#REF!</definedName>
    <definedName name="DAT1___26" localSheetId="15">#REF!</definedName>
    <definedName name="DAT1___26" localSheetId="16">#REF!</definedName>
    <definedName name="DAT1___26" localSheetId="2">#REF!</definedName>
    <definedName name="DAT1___26" localSheetId="3">#REF!</definedName>
    <definedName name="DAT1___26" localSheetId="34">#REF!</definedName>
    <definedName name="DAT1___26">#REF!</definedName>
    <definedName name="DAT1___39" localSheetId="4">#REF!</definedName>
    <definedName name="DAT1___39" localSheetId="5">#REF!</definedName>
    <definedName name="DAT1___39" localSheetId="6">#REF!</definedName>
    <definedName name="DAT1___39" localSheetId="7">#REF!</definedName>
    <definedName name="DAT1___39" localSheetId="8">#REF!</definedName>
    <definedName name="DAT1___39" localSheetId="9">#REF!</definedName>
    <definedName name="DAT1___39" localSheetId="10">#REF!</definedName>
    <definedName name="DAT1___39" localSheetId="11">#REF!</definedName>
    <definedName name="DAT1___39" localSheetId="12">#REF!</definedName>
    <definedName name="DAT1___39" localSheetId="13">#REF!</definedName>
    <definedName name="DAT1___39" localSheetId="15">#REF!</definedName>
    <definedName name="DAT1___39" localSheetId="16">#REF!</definedName>
    <definedName name="DAT1___39" localSheetId="2">#REF!</definedName>
    <definedName name="DAT1___39" localSheetId="3">#REF!</definedName>
    <definedName name="DAT1___39" localSheetId="34">#REF!</definedName>
    <definedName name="DAT1___39">#REF!</definedName>
    <definedName name="DAT1___40" localSheetId="4">#REF!</definedName>
    <definedName name="DAT1___40" localSheetId="5">#REF!</definedName>
    <definedName name="DAT1___40" localSheetId="6">#REF!</definedName>
    <definedName name="DAT1___40" localSheetId="7">#REF!</definedName>
    <definedName name="DAT1___40" localSheetId="8">#REF!</definedName>
    <definedName name="DAT1___40" localSheetId="9">#REF!</definedName>
    <definedName name="DAT1___40" localSheetId="10">#REF!</definedName>
    <definedName name="DAT1___40" localSheetId="11">#REF!</definedName>
    <definedName name="DAT1___40" localSheetId="12">#REF!</definedName>
    <definedName name="DAT1___40" localSheetId="13">#REF!</definedName>
    <definedName name="DAT1___40" localSheetId="15">#REF!</definedName>
    <definedName name="DAT1___40" localSheetId="16">#REF!</definedName>
    <definedName name="DAT1___40" localSheetId="2">#REF!</definedName>
    <definedName name="DAT1___40" localSheetId="3">#REF!</definedName>
    <definedName name="DAT1___40" localSheetId="34">#REF!</definedName>
    <definedName name="DAT1___40">#REF!</definedName>
    <definedName name="DAT10___0" localSheetId="4">#REF!</definedName>
    <definedName name="DAT10___0" localSheetId="5">#REF!</definedName>
    <definedName name="DAT10___0" localSheetId="6">#REF!</definedName>
    <definedName name="DAT10___0" localSheetId="7">#REF!</definedName>
    <definedName name="DAT10___0" localSheetId="8">#REF!</definedName>
    <definedName name="DAT10___0" localSheetId="9">#REF!</definedName>
    <definedName name="DAT10___0" localSheetId="10">#REF!</definedName>
    <definedName name="DAT10___0" localSheetId="11">#REF!</definedName>
    <definedName name="DAT10___0" localSheetId="12">#REF!</definedName>
    <definedName name="DAT10___0" localSheetId="13">#REF!</definedName>
    <definedName name="DAT10___0" localSheetId="15">#REF!</definedName>
    <definedName name="DAT10___0" localSheetId="16">#REF!</definedName>
    <definedName name="DAT10___0" localSheetId="2">#REF!</definedName>
    <definedName name="DAT10___0" localSheetId="3">#REF!</definedName>
    <definedName name="DAT10___0" localSheetId="34">#REF!</definedName>
    <definedName name="DAT10___0">#REF!</definedName>
    <definedName name="DAT11___0" localSheetId="4">#REF!</definedName>
    <definedName name="DAT11___0" localSheetId="5">#REF!</definedName>
    <definedName name="DAT11___0" localSheetId="6">#REF!</definedName>
    <definedName name="DAT11___0" localSheetId="7">#REF!</definedName>
    <definedName name="DAT11___0" localSheetId="8">#REF!</definedName>
    <definedName name="DAT11___0" localSheetId="9">#REF!</definedName>
    <definedName name="DAT11___0" localSheetId="10">#REF!</definedName>
    <definedName name="DAT11___0" localSheetId="11">#REF!</definedName>
    <definedName name="DAT11___0" localSheetId="12">#REF!</definedName>
    <definedName name="DAT11___0" localSheetId="13">#REF!</definedName>
    <definedName name="DAT11___0" localSheetId="15">#REF!</definedName>
    <definedName name="DAT11___0" localSheetId="16">#REF!</definedName>
    <definedName name="DAT11___0" localSheetId="2">#REF!</definedName>
    <definedName name="DAT11___0" localSheetId="3">#REF!</definedName>
    <definedName name="DAT11___0" localSheetId="34">#REF!</definedName>
    <definedName name="DAT11___0">#REF!</definedName>
    <definedName name="DAT12___0" localSheetId="4">[5]предопл!#REF!</definedName>
    <definedName name="DAT12___0" localSheetId="5">[5]предопл!#REF!</definedName>
    <definedName name="DAT12___0" localSheetId="6">[5]предопл!#REF!</definedName>
    <definedName name="DAT12___0" localSheetId="7">[5]предопл!#REF!</definedName>
    <definedName name="DAT12___0" localSheetId="8">[5]предопл!#REF!</definedName>
    <definedName name="DAT12___0" localSheetId="9">[5]предопл!#REF!</definedName>
    <definedName name="DAT12___0" localSheetId="10">[5]предопл!#REF!</definedName>
    <definedName name="DAT12___0" localSheetId="11">[5]предопл!#REF!</definedName>
    <definedName name="DAT12___0" localSheetId="12">[5]предопл!#REF!</definedName>
    <definedName name="DAT12___0" localSheetId="13">[5]предопл!#REF!</definedName>
    <definedName name="DAT12___0" localSheetId="15">[5]предопл!#REF!</definedName>
    <definedName name="DAT12___0" localSheetId="16">[5]предопл!#REF!</definedName>
    <definedName name="DAT12___0" localSheetId="2">[5]предопл!#REF!</definedName>
    <definedName name="DAT12___0" localSheetId="3">[5]предопл!#REF!</definedName>
    <definedName name="DAT12___0" localSheetId="34">[5]предопл!#REF!</definedName>
    <definedName name="DAT12___0">[5]предопл!#REF!</definedName>
    <definedName name="DAT12___26" localSheetId="4">#REF!</definedName>
    <definedName name="DAT12___26" localSheetId="5">#REF!</definedName>
    <definedName name="DAT12___26" localSheetId="6">#REF!</definedName>
    <definedName name="DAT12___26" localSheetId="7">#REF!</definedName>
    <definedName name="DAT12___26" localSheetId="8">#REF!</definedName>
    <definedName name="DAT12___26" localSheetId="9">#REF!</definedName>
    <definedName name="DAT12___26" localSheetId="10">#REF!</definedName>
    <definedName name="DAT12___26" localSheetId="11">#REF!</definedName>
    <definedName name="DAT12___26" localSheetId="12">#REF!</definedName>
    <definedName name="DAT12___26" localSheetId="13">#REF!</definedName>
    <definedName name="DAT12___26" localSheetId="15">#REF!</definedName>
    <definedName name="DAT12___26" localSheetId="16">#REF!</definedName>
    <definedName name="DAT12___26" localSheetId="2">#REF!</definedName>
    <definedName name="DAT12___26" localSheetId="3">#REF!</definedName>
    <definedName name="DAT12___26" localSheetId="34">#REF!</definedName>
    <definedName name="DAT12___26">#REF!</definedName>
    <definedName name="DAT12___39" localSheetId="4">#REF!</definedName>
    <definedName name="DAT12___39" localSheetId="5">#REF!</definedName>
    <definedName name="DAT12___39" localSheetId="6">#REF!</definedName>
    <definedName name="DAT12___39" localSheetId="7">#REF!</definedName>
    <definedName name="DAT12___39" localSheetId="8">#REF!</definedName>
    <definedName name="DAT12___39" localSheetId="9">#REF!</definedName>
    <definedName name="DAT12___39" localSheetId="10">#REF!</definedName>
    <definedName name="DAT12___39" localSheetId="11">#REF!</definedName>
    <definedName name="DAT12___39" localSheetId="12">#REF!</definedName>
    <definedName name="DAT12___39" localSheetId="13">#REF!</definedName>
    <definedName name="DAT12___39" localSheetId="15">#REF!</definedName>
    <definedName name="DAT12___39" localSheetId="16">#REF!</definedName>
    <definedName name="DAT12___39" localSheetId="2">#REF!</definedName>
    <definedName name="DAT12___39" localSheetId="3">#REF!</definedName>
    <definedName name="DAT12___39" localSheetId="34">#REF!</definedName>
    <definedName name="DAT12___39">#REF!</definedName>
    <definedName name="DAT12___40" localSheetId="4">#REF!</definedName>
    <definedName name="DAT12___40" localSheetId="5">#REF!</definedName>
    <definedName name="DAT12___40" localSheetId="6">#REF!</definedName>
    <definedName name="DAT12___40" localSheetId="7">#REF!</definedName>
    <definedName name="DAT12___40" localSheetId="8">#REF!</definedName>
    <definedName name="DAT12___40" localSheetId="9">#REF!</definedName>
    <definedName name="DAT12___40" localSheetId="10">#REF!</definedName>
    <definedName name="DAT12___40" localSheetId="11">#REF!</definedName>
    <definedName name="DAT12___40" localSheetId="12">#REF!</definedName>
    <definedName name="DAT12___40" localSheetId="13">#REF!</definedName>
    <definedName name="DAT12___40" localSheetId="15">#REF!</definedName>
    <definedName name="DAT12___40" localSheetId="16">#REF!</definedName>
    <definedName name="DAT12___40" localSheetId="2">#REF!</definedName>
    <definedName name="DAT12___40" localSheetId="3">#REF!</definedName>
    <definedName name="DAT12___40" localSheetId="34">#REF!</definedName>
    <definedName name="DAT12___40">#REF!</definedName>
    <definedName name="DAT13___0" localSheetId="4">[5]предопл!#REF!</definedName>
    <definedName name="DAT13___0" localSheetId="5">[5]предопл!#REF!</definedName>
    <definedName name="DAT13___0" localSheetId="6">[5]предопл!#REF!</definedName>
    <definedName name="DAT13___0" localSheetId="7">[5]предопл!#REF!</definedName>
    <definedName name="DAT13___0" localSheetId="8">[5]предопл!#REF!</definedName>
    <definedName name="DAT13___0" localSheetId="9">[5]предопл!#REF!</definedName>
    <definedName name="DAT13___0" localSheetId="10">[5]предопл!#REF!</definedName>
    <definedName name="DAT13___0" localSheetId="11">[5]предопл!#REF!</definedName>
    <definedName name="DAT13___0" localSheetId="12">[5]предопл!#REF!</definedName>
    <definedName name="DAT13___0" localSheetId="13">[5]предопл!#REF!</definedName>
    <definedName name="DAT13___0" localSheetId="15">[5]предопл!#REF!</definedName>
    <definedName name="DAT13___0" localSheetId="16">[5]предопл!#REF!</definedName>
    <definedName name="DAT13___0" localSheetId="2">[5]предопл!#REF!</definedName>
    <definedName name="DAT13___0" localSheetId="3">[5]предопл!#REF!</definedName>
    <definedName name="DAT13___0" localSheetId="34">[5]предопл!#REF!</definedName>
    <definedName name="DAT13___0">[5]предопл!#REF!</definedName>
    <definedName name="DAT13___26" localSheetId="4">#REF!</definedName>
    <definedName name="DAT13___26" localSheetId="5">#REF!</definedName>
    <definedName name="DAT13___26" localSheetId="6">#REF!</definedName>
    <definedName name="DAT13___26" localSheetId="7">#REF!</definedName>
    <definedName name="DAT13___26" localSheetId="8">#REF!</definedName>
    <definedName name="DAT13___26" localSheetId="9">#REF!</definedName>
    <definedName name="DAT13___26" localSheetId="10">#REF!</definedName>
    <definedName name="DAT13___26" localSheetId="11">#REF!</definedName>
    <definedName name="DAT13___26" localSheetId="12">#REF!</definedName>
    <definedName name="DAT13___26" localSheetId="13">#REF!</definedName>
    <definedName name="DAT13___26" localSheetId="15">#REF!</definedName>
    <definedName name="DAT13___26" localSheetId="16">#REF!</definedName>
    <definedName name="DAT13___26" localSheetId="2">#REF!</definedName>
    <definedName name="DAT13___26" localSheetId="3">#REF!</definedName>
    <definedName name="DAT13___26" localSheetId="34">#REF!</definedName>
    <definedName name="DAT13___26">#REF!</definedName>
    <definedName name="DAT13___39" localSheetId="4">#REF!</definedName>
    <definedName name="DAT13___39" localSheetId="5">#REF!</definedName>
    <definedName name="DAT13___39" localSheetId="6">#REF!</definedName>
    <definedName name="DAT13___39" localSheetId="7">#REF!</definedName>
    <definedName name="DAT13___39" localSheetId="8">#REF!</definedName>
    <definedName name="DAT13___39" localSheetId="9">#REF!</definedName>
    <definedName name="DAT13___39" localSheetId="10">#REF!</definedName>
    <definedName name="DAT13___39" localSheetId="11">#REF!</definedName>
    <definedName name="DAT13___39" localSheetId="12">#REF!</definedName>
    <definedName name="DAT13___39" localSheetId="13">#REF!</definedName>
    <definedName name="DAT13___39" localSheetId="15">#REF!</definedName>
    <definedName name="DAT13___39" localSheetId="16">#REF!</definedName>
    <definedName name="DAT13___39" localSheetId="2">#REF!</definedName>
    <definedName name="DAT13___39" localSheetId="3">#REF!</definedName>
    <definedName name="DAT13___39" localSheetId="34">#REF!</definedName>
    <definedName name="DAT13___39">#REF!</definedName>
    <definedName name="DAT13___40" localSheetId="4">#REF!</definedName>
    <definedName name="DAT13___40" localSheetId="5">#REF!</definedName>
    <definedName name="DAT13___40" localSheetId="6">#REF!</definedName>
    <definedName name="DAT13___40" localSheetId="7">#REF!</definedName>
    <definedName name="DAT13___40" localSheetId="8">#REF!</definedName>
    <definedName name="DAT13___40" localSheetId="9">#REF!</definedName>
    <definedName name="DAT13___40" localSheetId="10">#REF!</definedName>
    <definedName name="DAT13___40" localSheetId="11">#REF!</definedName>
    <definedName name="DAT13___40" localSheetId="12">#REF!</definedName>
    <definedName name="DAT13___40" localSheetId="13">#REF!</definedName>
    <definedName name="DAT13___40" localSheetId="15">#REF!</definedName>
    <definedName name="DAT13___40" localSheetId="16">#REF!</definedName>
    <definedName name="DAT13___40" localSheetId="2">#REF!</definedName>
    <definedName name="DAT13___40" localSheetId="3">#REF!</definedName>
    <definedName name="DAT13___40" localSheetId="34">#REF!</definedName>
    <definedName name="DAT13___40">#REF!</definedName>
    <definedName name="DAT14___0" localSheetId="4">#REF!</definedName>
    <definedName name="DAT14___0" localSheetId="5">#REF!</definedName>
    <definedName name="DAT14___0" localSheetId="6">#REF!</definedName>
    <definedName name="DAT14___0" localSheetId="7">#REF!</definedName>
    <definedName name="DAT14___0" localSheetId="8">#REF!</definedName>
    <definedName name="DAT14___0" localSheetId="9">#REF!</definedName>
    <definedName name="DAT14___0" localSheetId="10">#REF!</definedName>
    <definedName name="DAT14___0" localSheetId="11">#REF!</definedName>
    <definedName name="DAT14___0" localSheetId="12">#REF!</definedName>
    <definedName name="DAT14___0" localSheetId="13">#REF!</definedName>
    <definedName name="DAT14___0" localSheetId="15">#REF!</definedName>
    <definedName name="DAT14___0" localSheetId="16">#REF!</definedName>
    <definedName name="DAT14___0" localSheetId="2">#REF!</definedName>
    <definedName name="DAT14___0" localSheetId="3">#REF!</definedName>
    <definedName name="DAT14___0" localSheetId="34">#REF!</definedName>
    <definedName name="DAT14___0">#REF!</definedName>
    <definedName name="DAT15___0" localSheetId="4">#REF!</definedName>
    <definedName name="DAT15___0" localSheetId="5">#REF!</definedName>
    <definedName name="DAT15___0" localSheetId="6">#REF!</definedName>
    <definedName name="DAT15___0" localSheetId="7">#REF!</definedName>
    <definedName name="DAT15___0" localSheetId="8">#REF!</definedName>
    <definedName name="DAT15___0" localSheetId="9">#REF!</definedName>
    <definedName name="DAT15___0" localSheetId="10">#REF!</definedName>
    <definedName name="DAT15___0" localSheetId="11">#REF!</definedName>
    <definedName name="DAT15___0" localSheetId="12">#REF!</definedName>
    <definedName name="DAT15___0" localSheetId="13">#REF!</definedName>
    <definedName name="DAT15___0" localSheetId="15">#REF!</definedName>
    <definedName name="DAT15___0" localSheetId="16">#REF!</definedName>
    <definedName name="DAT15___0" localSheetId="2">#REF!</definedName>
    <definedName name="DAT15___0" localSheetId="3">#REF!</definedName>
    <definedName name="DAT15___0" localSheetId="34">#REF!</definedName>
    <definedName name="DAT15___0">#REF!</definedName>
    <definedName name="DAT16___0" localSheetId="4">[5]предопл!#REF!</definedName>
    <definedName name="DAT16___0" localSheetId="5">[5]предопл!#REF!</definedName>
    <definedName name="DAT16___0" localSheetId="6">[5]предопл!#REF!</definedName>
    <definedName name="DAT16___0" localSheetId="7">[5]предопл!#REF!</definedName>
    <definedName name="DAT16___0" localSheetId="8">[5]предопл!#REF!</definedName>
    <definedName name="DAT16___0" localSheetId="9">[5]предопл!#REF!</definedName>
    <definedName name="DAT16___0" localSheetId="10">[5]предопл!#REF!</definedName>
    <definedName name="DAT16___0" localSheetId="11">[5]предопл!#REF!</definedName>
    <definedName name="DAT16___0" localSheetId="12">[5]предопл!#REF!</definedName>
    <definedName name="DAT16___0" localSheetId="13">[5]предопл!#REF!</definedName>
    <definedName name="DAT16___0" localSheetId="15">[5]предопл!#REF!</definedName>
    <definedName name="DAT16___0" localSheetId="16">[5]предопл!#REF!</definedName>
    <definedName name="DAT16___0" localSheetId="2">[5]предопл!#REF!</definedName>
    <definedName name="DAT16___0" localSheetId="3">[5]предопл!#REF!</definedName>
    <definedName name="DAT16___0" localSheetId="34">[5]предопл!#REF!</definedName>
    <definedName name="DAT16___0">[5]предопл!#REF!</definedName>
    <definedName name="DAT16___26" localSheetId="4">#REF!</definedName>
    <definedName name="DAT16___26" localSheetId="5">#REF!</definedName>
    <definedName name="DAT16___26" localSheetId="6">#REF!</definedName>
    <definedName name="DAT16___26" localSheetId="7">#REF!</definedName>
    <definedName name="DAT16___26" localSheetId="8">#REF!</definedName>
    <definedName name="DAT16___26" localSheetId="9">#REF!</definedName>
    <definedName name="DAT16___26" localSheetId="10">#REF!</definedName>
    <definedName name="DAT16___26" localSheetId="11">#REF!</definedName>
    <definedName name="DAT16___26" localSheetId="12">#REF!</definedName>
    <definedName name="DAT16___26" localSheetId="13">#REF!</definedName>
    <definedName name="DAT16___26" localSheetId="15">#REF!</definedName>
    <definedName name="DAT16___26" localSheetId="16">#REF!</definedName>
    <definedName name="DAT16___26" localSheetId="2">#REF!</definedName>
    <definedName name="DAT16___26" localSheetId="3">#REF!</definedName>
    <definedName name="DAT16___26" localSheetId="34">#REF!</definedName>
    <definedName name="DAT16___26">#REF!</definedName>
    <definedName name="DAT16___39" localSheetId="4">#REF!</definedName>
    <definedName name="DAT16___39" localSheetId="5">#REF!</definedName>
    <definedName name="DAT16___39" localSheetId="6">#REF!</definedName>
    <definedName name="DAT16___39" localSheetId="7">#REF!</definedName>
    <definedName name="DAT16___39" localSheetId="8">#REF!</definedName>
    <definedName name="DAT16___39" localSheetId="9">#REF!</definedName>
    <definedName name="DAT16___39" localSheetId="10">#REF!</definedName>
    <definedName name="DAT16___39" localSheetId="11">#REF!</definedName>
    <definedName name="DAT16___39" localSheetId="12">#REF!</definedName>
    <definedName name="DAT16___39" localSheetId="13">#REF!</definedName>
    <definedName name="DAT16___39" localSheetId="15">#REF!</definedName>
    <definedName name="DAT16___39" localSheetId="16">#REF!</definedName>
    <definedName name="DAT16___39" localSheetId="2">#REF!</definedName>
    <definedName name="DAT16___39" localSheetId="3">#REF!</definedName>
    <definedName name="DAT16___39" localSheetId="34">#REF!</definedName>
    <definedName name="DAT16___39">#REF!</definedName>
    <definedName name="DAT16___40" localSheetId="4">#REF!</definedName>
    <definedName name="DAT16___40" localSheetId="5">#REF!</definedName>
    <definedName name="DAT16___40" localSheetId="6">#REF!</definedName>
    <definedName name="DAT16___40" localSheetId="7">#REF!</definedName>
    <definedName name="DAT16___40" localSheetId="8">#REF!</definedName>
    <definedName name="DAT16___40" localSheetId="9">#REF!</definedName>
    <definedName name="DAT16___40" localSheetId="10">#REF!</definedName>
    <definedName name="DAT16___40" localSheetId="11">#REF!</definedName>
    <definedName name="DAT16___40" localSheetId="12">#REF!</definedName>
    <definedName name="DAT16___40" localSheetId="13">#REF!</definedName>
    <definedName name="DAT16___40" localSheetId="15">#REF!</definedName>
    <definedName name="DAT16___40" localSheetId="16">#REF!</definedName>
    <definedName name="DAT16___40" localSheetId="2">#REF!</definedName>
    <definedName name="DAT16___40" localSheetId="3">#REF!</definedName>
    <definedName name="DAT16___40" localSheetId="34">#REF!</definedName>
    <definedName name="DAT16___40">#REF!</definedName>
    <definedName name="DAT17___0" localSheetId="4">[5]предопл!#REF!</definedName>
    <definedName name="DAT17___0" localSheetId="5">[5]предопл!#REF!</definedName>
    <definedName name="DAT17___0" localSheetId="6">[5]предопл!#REF!</definedName>
    <definedName name="DAT17___0" localSheetId="7">[5]предопл!#REF!</definedName>
    <definedName name="DAT17___0" localSheetId="8">[5]предопл!#REF!</definedName>
    <definedName name="DAT17___0" localSheetId="9">[5]предопл!#REF!</definedName>
    <definedName name="DAT17___0" localSheetId="10">[5]предопл!#REF!</definedName>
    <definedName name="DAT17___0" localSheetId="11">[5]предопл!#REF!</definedName>
    <definedName name="DAT17___0" localSheetId="12">[5]предопл!#REF!</definedName>
    <definedName name="DAT17___0" localSheetId="13">[5]предопл!#REF!</definedName>
    <definedName name="DAT17___0" localSheetId="15">[5]предопл!#REF!</definedName>
    <definedName name="DAT17___0" localSheetId="16">[5]предопл!#REF!</definedName>
    <definedName name="DAT17___0" localSheetId="2">[5]предопл!#REF!</definedName>
    <definedName name="DAT17___0" localSheetId="3">[5]предопл!#REF!</definedName>
    <definedName name="DAT17___0" localSheetId="34">[5]предопл!#REF!</definedName>
    <definedName name="DAT17___0">[5]предопл!#REF!</definedName>
    <definedName name="DAT17___26" localSheetId="4">#REF!</definedName>
    <definedName name="DAT17___26" localSheetId="5">#REF!</definedName>
    <definedName name="DAT17___26" localSheetId="6">#REF!</definedName>
    <definedName name="DAT17___26" localSheetId="7">#REF!</definedName>
    <definedName name="DAT17___26" localSheetId="8">#REF!</definedName>
    <definedName name="DAT17___26" localSheetId="9">#REF!</definedName>
    <definedName name="DAT17___26" localSheetId="10">#REF!</definedName>
    <definedName name="DAT17___26" localSheetId="11">#REF!</definedName>
    <definedName name="DAT17___26" localSheetId="12">#REF!</definedName>
    <definedName name="DAT17___26" localSheetId="13">#REF!</definedName>
    <definedName name="DAT17___26" localSheetId="15">#REF!</definedName>
    <definedName name="DAT17___26" localSheetId="16">#REF!</definedName>
    <definedName name="DAT17___26" localSheetId="2">#REF!</definedName>
    <definedName name="DAT17___26" localSheetId="3">#REF!</definedName>
    <definedName name="DAT17___26" localSheetId="34">#REF!</definedName>
    <definedName name="DAT17___26">#REF!</definedName>
    <definedName name="DAT17___39" localSheetId="4">#REF!</definedName>
    <definedName name="DAT17___39" localSheetId="5">#REF!</definedName>
    <definedName name="DAT17___39" localSheetId="6">#REF!</definedName>
    <definedName name="DAT17___39" localSheetId="7">#REF!</definedName>
    <definedName name="DAT17___39" localSheetId="8">#REF!</definedName>
    <definedName name="DAT17___39" localSheetId="9">#REF!</definedName>
    <definedName name="DAT17___39" localSheetId="10">#REF!</definedName>
    <definedName name="DAT17___39" localSheetId="11">#REF!</definedName>
    <definedName name="DAT17___39" localSheetId="12">#REF!</definedName>
    <definedName name="DAT17___39" localSheetId="13">#REF!</definedName>
    <definedName name="DAT17___39" localSheetId="15">#REF!</definedName>
    <definedName name="DAT17___39" localSheetId="16">#REF!</definedName>
    <definedName name="DAT17___39" localSheetId="2">#REF!</definedName>
    <definedName name="DAT17___39" localSheetId="3">#REF!</definedName>
    <definedName name="DAT17___39" localSheetId="34">#REF!</definedName>
    <definedName name="DAT17___39">#REF!</definedName>
    <definedName name="DAT17___40" localSheetId="4">#REF!</definedName>
    <definedName name="DAT17___40" localSheetId="5">#REF!</definedName>
    <definedName name="DAT17___40" localSheetId="6">#REF!</definedName>
    <definedName name="DAT17___40" localSheetId="7">#REF!</definedName>
    <definedName name="DAT17___40" localSheetId="8">#REF!</definedName>
    <definedName name="DAT17___40" localSheetId="9">#REF!</definedName>
    <definedName name="DAT17___40" localSheetId="10">#REF!</definedName>
    <definedName name="DAT17___40" localSheetId="11">#REF!</definedName>
    <definedName name="DAT17___40" localSheetId="12">#REF!</definedName>
    <definedName name="DAT17___40" localSheetId="13">#REF!</definedName>
    <definedName name="DAT17___40" localSheetId="15">#REF!</definedName>
    <definedName name="DAT17___40" localSheetId="16">#REF!</definedName>
    <definedName name="DAT17___40" localSheetId="2">#REF!</definedName>
    <definedName name="DAT17___40" localSheetId="3">#REF!</definedName>
    <definedName name="DAT17___40" localSheetId="34">#REF!</definedName>
    <definedName name="DAT17___40">#REF!</definedName>
    <definedName name="DAT18___0" localSheetId="4">[5]предопл!#REF!</definedName>
    <definedName name="DAT18___0" localSheetId="5">[5]предопл!#REF!</definedName>
    <definedName name="DAT18___0" localSheetId="6">[5]предопл!#REF!</definedName>
    <definedName name="DAT18___0" localSheetId="7">[5]предопл!#REF!</definedName>
    <definedName name="DAT18___0" localSheetId="8">[5]предопл!#REF!</definedName>
    <definedName name="DAT18___0" localSheetId="9">[5]предопл!#REF!</definedName>
    <definedName name="DAT18___0" localSheetId="10">[5]предопл!#REF!</definedName>
    <definedName name="DAT18___0" localSheetId="11">[5]предопл!#REF!</definedName>
    <definedName name="DAT18___0" localSheetId="12">[5]предопл!#REF!</definedName>
    <definedName name="DAT18___0" localSheetId="13">[5]предопл!#REF!</definedName>
    <definedName name="DAT18___0" localSheetId="15">[5]предопл!#REF!</definedName>
    <definedName name="DAT18___0" localSheetId="16">[5]предопл!#REF!</definedName>
    <definedName name="DAT18___0" localSheetId="2">[5]предопл!#REF!</definedName>
    <definedName name="DAT18___0" localSheetId="3">[5]предопл!#REF!</definedName>
    <definedName name="DAT18___0" localSheetId="34">[5]предопл!#REF!</definedName>
    <definedName name="DAT18___0">[5]предопл!#REF!</definedName>
    <definedName name="DAT18___26" localSheetId="4">#REF!</definedName>
    <definedName name="DAT18___26" localSheetId="5">#REF!</definedName>
    <definedName name="DAT18___26" localSheetId="6">#REF!</definedName>
    <definedName name="DAT18___26" localSheetId="7">#REF!</definedName>
    <definedName name="DAT18___26" localSheetId="8">#REF!</definedName>
    <definedName name="DAT18___26" localSheetId="9">#REF!</definedName>
    <definedName name="DAT18___26" localSheetId="10">#REF!</definedName>
    <definedName name="DAT18___26" localSheetId="11">#REF!</definedName>
    <definedName name="DAT18___26" localSheetId="12">#REF!</definedName>
    <definedName name="DAT18___26" localSheetId="13">#REF!</definedName>
    <definedName name="DAT18___26" localSheetId="15">#REF!</definedName>
    <definedName name="DAT18___26" localSheetId="16">#REF!</definedName>
    <definedName name="DAT18___26" localSheetId="2">#REF!</definedName>
    <definedName name="DAT18___26" localSheetId="3">#REF!</definedName>
    <definedName name="DAT18___26" localSheetId="34">#REF!</definedName>
    <definedName name="DAT18___26">#REF!</definedName>
    <definedName name="DAT18___39" localSheetId="4">#REF!</definedName>
    <definedName name="DAT18___39" localSheetId="5">#REF!</definedName>
    <definedName name="DAT18___39" localSheetId="6">#REF!</definedName>
    <definedName name="DAT18___39" localSheetId="7">#REF!</definedName>
    <definedName name="DAT18___39" localSheetId="8">#REF!</definedName>
    <definedName name="DAT18___39" localSheetId="9">#REF!</definedName>
    <definedName name="DAT18___39" localSheetId="10">#REF!</definedName>
    <definedName name="DAT18___39" localSheetId="11">#REF!</definedName>
    <definedName name="DAT18___39" localSheetId="12">#REF!</definedName>
    <definedName name="DAT18___39" localSheetId="13">#REF!</definedName>
    <definedName name="DAT18___39" localSheetId="15">#REF!</definedName>
    <definedName name="DAT18___39" localSheetId="16">#REF!</definedName>
    <definedName name="DAT18___39" localSheetId="2">#REF!</definedName>
    <definedName name="DAT18___39" localSheetId="3">#REF!</definedName>
    <definedName name="DAT18___39" localSheetId="34">#REF!</definedName>
    <definedName name="DAT18___39">#REF!</definedName>
    <definedName name="DAT18___40" localSheetId="4">#REF!</definedName>
    <definedName name="DAT18___40" localSheetId="5">#REF!</definedName>
    <definedName name="DAT18___40" localSheetId="6">#REF!</definedName>
    <definedName name="DAT18___40" localSheetId="7">#REF!</definedName>
    <definedName name="DAT18___40" localSheetId="8">#REF!</definedName>
    <definedName name="DAT18___40" localSheetId="9">#REF!</definedName>
    <definedName name="DAT18___40" localSheetId="10">#REF!</definedName>
    <definedName name="DAT18___40" localSheetId="11">#REF!</definedName>
    <definedName name="DAT18___40" localSheetId="12">#REF!</definedName>
    <definedName name="DAT18___40" localSheetId="13">#REF!</definedName>
    <definedName name="DAT18___40" localSheetId="15">#REF!</definedName>
    <definedName name="DAT18___40" localSheetId="16">#REF!</definedName>
    <definedName name="DAT18___40" localSheetId="2">#REF!</definedName>
    <definedName name="DAT18___40" localSheetId="3">#REF!</definedName>
    <definedName name="DAT18___40" localSheetId="34">#REF!</definedName>
    <definedName name="DAT18___40">#REF!</definedName>
    <definedName name="DAT19___0" localSheetId="4">[5]предопл!#REF!</definedName>
    <definedName name="DAT19___0" localSheetId="5">[5]предопл!#REF!</definedName>
    <definedName name="DAT19___0" localSheetId="6">[5]предопл!#REF!</definedName>
    <definedName name="DAT19___0" localSheetId="7">[5]предопл!#REF!</definedName>
    <definedName name="DAT19___0" localSheetId="8">[5]предопл!#REF!</definedName>
    <definedName name="DAT19___0" localSheetId="9">[5]предопл!#REF!</definedName>
    <definedName name="DAT19___0" localSheetId="10">[5]предопл!#REF!</definedName>
    <definedName name="DAT19___0" localSheetId="11">[5]предопл!#REF!</definedName>
    <definedName name="DAT19___0" localSheetId="12">[5]предопл!#REF!</definedName>
    <definedName name="DAT19___0" localSheetId="13">[5]предопл!#REF!</definedName>
    <definedName name="DAT19___0" localSheetId="15">[5]предопл!#REF!</definedName>
    <definedName name="DAT19___0" localSheetId="16">[5]предопл!#REF!</definedName>
    <definedName name="DAT19___0" localSheetId="2">[5]предопл!#REF!</definedName>
    <definedName name="DAT19___0" localSheetId="3">[5]предопл!#REF!</definedName>
    <definedName name="DAT19___0" localSheetId="34">[5]предопл!#REF!</definedName>
    <definedName name="DAT19___0">[5]предопл!#REF!</definedName>
    <definedName name="DAT19___26" localSheetId="4">#REF!</definedName>
    <definedName name="DAT19___26" localSheetId="5">#REF!</definedName>
    <definedName name="DAT19___26" localSheetId="6">#REF!</definedName>
    <definedName name="DAT19___26" localSheetId="7">#REF!</definedName>
    <definedName name="DAT19___26" localSheetId="8">#REF!</definedName>
    <definedName name="DAT19___26" localSheetId="9">#REF!</definedName>
    <definedName name="DAT19___26" localSheetId="10">#REF!</definedName>
    <definedName name="DAT19___26" localSheetId="11">#REF!</definedName>
    <definedName name="DAT19___26" localSheetId="12">#REF!</definedName>
    <definedName name="DAT19___26" localSheetId="13">#REF!</definedName>
    <definedName name="DAT19___26" localSheetId="15">#REF!</definedName>
    <definedName name="DAT19___26" localSheetId="16">#REF!</definedName>
    <definedName name="DAT19___26" localSheetId="2">#REF!</definedName>
    <definedName name="DAT19___26" localSheetId="3">#REF!</definedName>
    <definedName name="DAT19___26" localSheetId="34">#REF!</definedName>
    <definedName name="DAT19___26">#REF!</definedName>
    <definedName name="DAT19___39" localSheetId="4">#REF!</definedName>
    <definedName name="DAT19___39" localSheetId="5">#REF!</definedName>
    <definedName name="DAT19___39" localSheetId="6">#REF!</definedName>
    <definedName name="DAT19___39" localSheetId="7">#REF!</definedName>
    <definedName name="DAT19___39" localSheetId="8">#REF!</definedName>
    <definedName name="DAT19___39" localSheetId="9">#REF!</definedName>
    <definedName name="DAT19___39" localSheetId="10">#REF!</definedName>
    <definedName name="DAT19___39" localSheetId="11">#REF!</definedName>
    <definedName name="DAT19___39" localSheetId="12">#REF!</definedName>
    <definedName name="DAT19___39" localSheetId="13">#REF!</definedName>
    <definedName name="DAT19___39" localSheetId="15">#REF!</definedName>
    <definedName name="DAT19___39" localSheetId="16">#REF!</definedName>
    <definedName name="DAT19___39" localSheetId="2">#REF!</definedName>
    <definedName name="DAT19___39" localSheetId="3">#REF!</definedName>
    <definedName name="DAT19___39" localSheetId="34">#REF!</definedName>
    <definedName name="DAT19___39">#REF!</definedName>
    <definedName name="DAT19___40" localSheetId="4">#REF!</definedName>
    <definedName name="DAT19___40" localSheetId="5">#REF!</definedName>
    <definedName name="DAT19___40" localSheetId="6">#REF!</definedName>
    <definedName name="DAT19___40" localSheetId="7">#REF!</definedName>
    <definedName name="DAT19___40" localSheetId="8">#REF!</definedName>
    <definedName name="DAT19___40" localSheetId="9">#REF!</definedName>
    <definedName name="DAT19___40" localSheetId="10">#REF!</definedName>
    <definedName name="DAT19___40" localSheetId="11">#REF!</definedName>
    <definedName name="DAT19___40" localSheetId="12">#REF!</definedName>
    <definedName name="DAT19___40" localSheetId="13">#REF!</definedName>
    <definedName name="DAT19___40" localSheetId="15">#REF!</definedName>
    <definedName name="DAT19___40" localSheetId="16">#REF!</definedName>
    <definedName name="DAT19___40" localSheetId="2">#REF!</definedName>
    <definedName name="DAT19___40" localSheetId="3">#REF!</definedName>
    <definedName name="DAT19___40" localSheetId="34">#REF!</definedName>
    <definedName name="DAT19___40">#REF!</definedName>
    <definedName name="DAT2___0" localSheetId="4">[5]предопл!#REF!</definedName>
    <definedName name="DAT2___0" localSheetId="5">[5]предопл!#REF!</definedName>
    <definedName name="DAT2___0" localSheetId="6">[5]предопл!#REF!</definedName>
    <definedName name="DAT2___0" localSheetId="7">[5]предопл!#REF!</definedName>
    <definedName name="DAT2___0" localSheetId="8">[5]предопл!#REF!</definedName>
    <definedName name="DAT2___0" localSheetId="9">[5]предопл!#REF!</definedName>
    <definedName name="DAT2___0" localSheetId="10">[5]предопл!#REF!</definedName>
    <definedName name="DAT2___0" localSheetId="11">[5]предопл!#REF!</definedName>
    <definedName name="DAT2___0" localSheetId="12">[5]предопл!#REF!</definedName>
    <definedName name="DAT2___0" localSheetId="13">[5]предопл!#REF!</definedName>
    <definedName name="DAT2___0" localSheetId="15">[5]предопл!#REF!</definedName>
    <definedName name="DAT2___0" localSheetId="16">[5]предопл!#REF!</definedName>
    <definedName name="DAT2___0" localSheetId="2">[5]предопл!#REF!</definedName>
    <definedName name="DAT2___0" localSheetId="3">[5]предопл!#REF!</definedName>
    <definedName name="DAT2___0" localSheetId="34">[5]предопл!#REF!</definedName>
    <definedName name="DAT2___0">[5]предопл!#REF!</definedName>
    <definedName name="DAT2___26" localSheetId="4">#REF!</definedName>
    <definedName name="DAT2___26" localSheetId="5">#REF!</definedName>
    <definedName name="DAT2___26" localSheetId="6">#REF!</definedName>
    <definedName name="DAT2___26" localSheetId="7">#REF!</definedName>
    <definedName name="DAT2___26" localSheetId="8">#REF!</definedName>
    <definedName name="DAT2___26" localSheetId="9">#REF!</definedName>
    <definedName name="DAT2___26" localSheetId="10">#REF!</definedName>
    <definedName name="DAT2___26" localSheetId="11">#REF!</definedName>
    <definedName name="DAT2___26" localSheetId="12">#REF!</definedName>
    <definedName name="DAT2___26" localSheetId="13">#REF!</definedName>
    <definedName name="DAT2___26" localSheetId="15">#REF!</definedName>
    <definedName name="DAT2___26" localSheetId="16">#REF!</definedName>
    <definedName name="DAT2___26" localSheetId="2">#REF!</definedName>
    <definedName name="DAT2___26" localSheetId="3">#REF!</definedName>
    <definedName name="DAT2___26" localSheetId="34">#REF!</definedName>
    <definedName name="DAT2___26">#REF!</definedName>
    <definedName name="DAT2___39" localSheetId="4">#REF!</definedName>
    <definedName name="DAT2___39" localSheetId="5">#REF!</definedName>
    <definedName name="DAT2___39" localSheetId="6">#REF!</definedName>
    <definedName name="DAT2___39" localSheetId="7">#REF!</definedName>
    <definedName name="DAT2___39" localSheetId="8">#REF!</definedName>
    <definedName name="DAT2___39" localSheetId="9">#REF!</definedName>
    <definedName name="DAT2___39" localSheetId="10">#REF!</definedName>
    <definedName name="DAT2___39" localSheetId="11">#REF!</definedName>
    <definedName name="DAT2___39" localSheetId="12">#REF!</definedName>
    <definedName name="DAT2___39" localSheetId="13">#REF!</definedName>
    <definedName name="DAT2___39" localSheetId="15">#REF!</definedName>
    <definedName name="DAT2___39" localSheetId="16">#REF!</definedName>
    <definedName name="DAT2___39" localSheetId="2">#REF!</definedName>
    <definedName name="DAT2___39" localSheetId="3">#REF!</definedName>
    <definedName name="DAT2___39" localSheetId="34">#REF!</definedName>
    <definedName name="DAT2___39">#REF!</definedName>
    <definedName name="DAT2___40" localSheetId="4">#REF!</definedName>
    <definedName name="DAT2___40" localSheetId="5">#REF!</definedName>
    <definedName name="DAT2___40" localSheetId="6">#REF!</definedName>
    <definedName name="DAT2___40" localSheetId="7">#REF!</definedName>
    <definedName name="DAT2___40" localSheetId="8">#REF!</definedName>
    <definedName name="DAT2___40" localSheetId="9">#REF!</definedName>
    <definedName name="DAT2___40" localSheetId="10">#REF!</definedName>
    <definedName name="DAT2___40" localSheetId="11">#REF!</definedName>
    <definedName name="DAT2___40" localSheetId="12">#REF!</definedName>
    <definedName name="DAT2___40" localSheetId="13">#REF!</definedName>
    <definedName name="DAT2___40" localSheetId="15">#REF!</definedName>
    <definedName name="DAT2___40" localSheetId="16">#REF!</definedName>
    <definedName name="DAT2___40" localSheetId="2">#REF!</definedName>
    <definedName name="DAT2___40" localSheetId="3">#REF!</definedName>
    <definedName name="DAT2___40" localSheetId="34">#REF!</definedName>
    <definedName name="DAT2___40">#REF!</definedName>
    <definedName name="DAT20___0" localSheetId="4">#REF!</definedName>
    <definedName name="DAT20___0" localSheetId="5">#REF!</definedName>
    <definedName name="DAT20___0" localSheetId="6">#REF!</definedName>
    <definedName name="DAT20___0" localSheetId="7">#REF!</definedName>
    <definedName name="DAT20___0" localSheetId="8">#REF!</definedName>
    <definedName name="DAT20___0" localSheetId="9">#REF!</definedName>
    <definedName name="DAT20___0" localSheetId="10">#REF!</definedName>
    <definedName name="DAT20___0" localSheetId="11">#REF!</definedName>
    <definedName name="DAT20___0" localSheetId="12">#REF!</definedName>
    <definedName name="DAT20___0" localSheetId="13">#REF!</definedName>
    <definedName name="DAT20___0" localSheetId="15">#REF!</definedName>
    <definedName name="DAT20___0" localSheetId="16">#REF!</definedName>
    <definedName name="DAT20___0" localSheetId="2">#REF!</definedName>
    <definedName name="DAT20___0" localSheetId="3">#REF!</definedName>
    <definedName name="DAT20___0" localSheetId="34">#REF!</definedName>
    <definedName name="DAT20___0">#REF!</definedName>
    <definedName name="DAT21___0" localSheetId="4">#REF!</definedName>
    <definedName name="DAT21___0" localSheetId="5">#REF!</definedName>
    <definedName name="DAT21___0" localSheetId="6">#REF!</definedName>
    <definedName name="DAT21___0" localSheetId="7">#REF!</definedName>
    <definedName name="DAT21___0" localSheetId="8">#REF!</definedName>
    <definedName name="DAT21___0" localSheetId="9">#REF!</definedName>
    <definedName name="DAT21___0" localSheetId="10">#REF!</definedName>
    <definedName name="DAT21___0" localSheetId="11">#REF!</definedName>
    <definedName name="DAT21___0" localSheetId="12">#REF!</definedName>
    <definedName name="DAT21___0" localSheetId="13">#REF!</definedName>
    <definedName name="DAT21___0" localSheetId="15">#REF!</definedName>
    <definedName name="DAT21___0" localSheetId="16">#REF!</definedName>
    <definedName name="DAT21___0" localSheetId="2">#REF!</definedName>
    <definedName name="DAT21___0" localSheetId="3">#REF!</definedName>
    <definedName name="DAT21___0" localSheetId="34">#REF!</definedName>
    <definedName name="DAT21___0">#REF!</definedName>
    <definedName name="DAT22___0" localSheetId="4">#REF!</definedName>
    <definedName name="DAT22___0" localSheetId="5">#REF!</definedName>
    <definedName name="DAT22___0" localSheetId="6">#REF!</definedName>
    <definedName name="DAT22___0" localSheetId="7">#REF!</definedName>
    <definedName name="DAT22___0" localSheetId="8">#REF!</definedName>
    <definedName name="DAT22___0" localSheetId="9">#REF!</definedName>
    <definedName name="DAT22___0" localSheetId="10">#REF!</definedName>
    <definedName name="DAT22___0" localSheetId="11">#REF!</definedName>
    <definedName name="DAT22___0" localSheetId="12">#REF!</definedName>
    <definedName name="DAT22___0" localSheetId="13">#REF!</definedName>
    <definedName name="DAT22___0" localSheetId="15">#REF!</definedName>
    <definedName name="DAT22___0" localSheetId="16">#REF!</definedName>
    <definedName name="DAT22___0" localSheetId="2">#REF!</definedName>
    <definedName name="DAT22___0" localSheetId="3">#REF!</definedName>
    <definedName name="DAT22___0" localSheetId="34">#REF!</definedName>
    <definedName name="DAT22___0">#REF!</definedName>
    <definedName name="DAT23___0" localSheetId="4">#REF!</definedName>
    <definedName name="DAT23___0" localSheetId="5">#REF!</definedName>
    <definedName name="DAT23___0" localSheetId="6">#REF!</definedName>
    <definedName name="DAT23___0" localSheetId="7">#REF!</definedName>
    <definedName name="DAT23___0" localSheetId="8">#REF!</definedName>
    <definedName name="DAT23___0" localSheetId="9">#REF!</definedName>
    <definedName name="DAT23___0" localSheetId="10">#REF!</definedName>
    <definedName name="DAT23___0" localSheetId="11">#REF!</definedName>
    <definedName name="DAT23___0" localSheetId="12">#REF!</definedName>
    <definedName name="DAT23___0" localSheetId="13">#REF!</definedName>
    <definedName name="DAT23___0" localSheetId="15">#REF!</definedName>
    <definedName name="DAT23___0" localSheetId="16">#REF!</definedName>
    <definedName name="DAT23___0" localSheetId="2">#REF!</definedName>
    <definedName name="DAT23___0" localSheetId="3">#REF!</definedName>
    <definedName name="DAT23___0" localSheetId="34">#REF!</definedName>
    <definedName name="DAT23___0">#REF!</definedName>
    <definedName name="DAT24___0" localSheetId="4">#REF!</definedName>
    <definedName name="DAT24___0" localSheetId="5">#REF!</definedName>
    <definedName name="DAT24___0" localSheetId="6">#REF!</definedName>
    <definedName name="DAT24___0" localSheetId="7">#REF!</definedName>
    <definedName name="DAT24___0" localSheetId="8">#REF!</definedName>
    <definedName name="DAT24___0" localSheetId="9">#REF!</definedName>
    <definedName name="DAT24___0" localSheetId="10">#REF!</definedName>
    <definedName name="DAT24___0" localSheetId="11">#REF!</definedName>
    <definedName name="DAT24___0" localSheetId="12">#REF!</definedName>
    <definedName name="DAT24___0" localSheetId="13">#REF!</definedName>
    <definedName name="DAT24___0" localSheetId="15">#REF!</definedName>
    <definedName name="DAT24___0" localSheetId="16">#REF!</definedName>
    <definedName name="DAT24___0" localSheetId="2">#REF!</definedName>
    <definedName name="DAT24___0" localSheetId="3">#REF!</definedName>
    <definedName name="DAT24___0" localSheetId="34">#REF!</definedName>
    <definedName name="DAT24___0">#REF!</definedName>
    <definedName name="DAT3___0" localSheetId="4">[5]предопл!#REF!</definedName>
    <definedName name="DAT3___0" localSheetId="5">[5]предопл!#REF!</definedName>
    <definedName name="DAT3___0" localSheetId="6">[5]предопл!#REF!</definedName>
    <definedName name="DAT3___0" localSheetId="7">[5]предопл!#REF!</definedName>
    <definedName name="DAT3___0" localSheetId="8">[5]предопл!#REF!</definedName>
    <definedName name="DAT3___0" localSheetId="9">[5]предопл!#REF!</definedName>
    <definedName name="DAT3___0" localSheetId="10">[5]предопл!#REF!</definedName>
    <definedName name="DAT3___0" localSheetId="11">[5]предопл!#REF!</definedName>
    <definedName name="DAT3___0" localSheetId="12">[5]предопл!#REF!</definedName>
    <definedName name="DAT3___0" localSheetId="13">[5]предопл!#REF!</definedName>
    <definedName name="DAT3___0" localSheetId="15">[5]предопл!#REF!</definedName>
    <definedName name="DAT3___0" localSheetId="16">[5]предопл!#REF!</definedName>
    <definedName name="DAT3___0" localSheetId="2">[5]предопл!#REF!</definedName>
    <definedName name="DAT3___0" localSheetId="3">[5]предопл!#REF!</definedName>
    <definedName name="DAT3___0" localSheetId="34">[5]предопл!#REF!</definedName>
    <definedName name="DAT3___0">[5]предопл!#REF!</definedName>
    <definedName name="DAT3___26" localSheetId="4">#REF!</definedName>
    <definedName name="DAT3___26" localSheetId="5">#REF!</definedName>
    <definedName name="DAT3___26" localSheetId="6">#REF!</definedName>
    <definedName name="DAT3___26" localSheetId="7">#REF!</definedName>
    <definedName name="DAT3___26" localSheetId="8">#REF!</definedName>
    <definedName name="DAT3___26" localSheetId="9">#REF!</definedName>
    <definedName name="DAT3___26" localSheetId="10">#REF!</definedName>
    <definedName name="DAT3___26" localSheetId="11">#REF!</definedName>
    <definedName name="DAT3___26" localSheetId="12">#REF!</definedName>
    <definedName name="DAT3___26" localSheetId="13">#REF!</definedName>
    <definedName name="DAT3___26" localSheetId="15">#REF!</definedName>
    <definedName name="DAT3___26" localSheetId="16">#REF!</definedName>
    <definedName name="DAT3___26" localSheetId="2">#REF!</definedName>
    <definedName name="DAT3___26" localSheetId="3">#REF!</definedName>
    <definedName name="DAT3___26" localSheetId="34">#REF!</definedName>
    <definedName name="DAT3___26">#REF!</definedName>
    <definedName name="DAT3___39" localSheetId="4">#REF!</definedName>
    <definedName name="DAT3___39" localSheetId="5">#REF!</definedName>
    <definedName name="DAT3___39" localSheetId="6">#REF!</definedName>
    <definedName name="DAT3___39" localSheetId="7">#REF!</definedName>
    <definedName name="DAT3___39" localSheetId="8">#REF!</definedName>
    <definedName name="DAT3___39" localSheetId="9">#REF!</definedName>
    <definedName name="DAT3___39" localSheetId="10">#REF!</definedName>
    <definedName name="DAT3___39" localSheetId="11">#REF!</definedName>
    <definedName name="DAT3___39" localSheetId="12">#REF!</definedName>
    <definedName name="DAT3___39" localSheetId="13">#REF!</definedName>
    <definedName name="DAT3___39" localSheetId="15">#REF!</definedName>
    <definedName name="DAT3___39" localSheetId="16">#REF!</definedName>
    <definedName name="DAT3___39" localSheetId="2">#REF!</definedName>
    <definedName name="DAT3___39" localSheetId="3">#REF!</definedName>
    <definedName name="DAT3___39" localSheetId="34">#REF!</definedName>
    <definedName name="DAT3___39">#REF!</definedName>
    <definedName name="DAT3___40" localSheetId="4">#REF!</definedName>
    <definedName name="DAT3___40" localSheetId="5">#REF!</definedName>
    <definedName name="DAT3___40" localSheetId="6">#REF!</definedName>
    <definedName name="DAT3___40" localSheetId="7">#REF!</definedName>
    <definedName name="DAT3___40" localSheetId="8">#REF!</definedName>
    <definedName name="DAT3___40" localSheetId="9">#REF!</definedName>
    <definedName name="DAT3___40" localSheetId="10">#REF!</definedName>
    <definedName name="DAT3___40" localSheetId="11">#REF!</definedName>
    <definedName name="DAT3___40" localSheetId="12">#REF!</definedName>
    <definedName name="DAT3___40" localSheetId="13">#REF!</definedName>
    <definedName name="DAT3___40" localSheetId="15">#REF!</definedName>
    <definedName name="DAT3___40" localSheetId="16">#REF!</definedName>
    <definedName name="DAT3___40" localSheetId="2">#REF!</definedName>
    <definedName name="DAT3___40" localSheetId="3">#REF!</definedName>
    <definedName name="DAT3___40" localSheetId="34">#REF!</definedName>
    <definedName name="DAT3___40">#REF!</definedName>
    <definedName name="DAT4___0" localSheetId="4">[5]предопл!#REF!</definedName>
    <definedName name="DAT4___0" localSheetId="5">[5]предопл!#REF!</definedName>
    <definedName name="DAT4___0" localSheetId="6">[5]предопл!#REF!</definedName>
    <definedName name="DAT4___0" localSheetId="7">[5]предопл!#REF!</definedName>
    <definedName name="DAT4___0" localSheetId="8">[5]предопл!#REF!</definedName>
    <definedName name="DAT4___0" localSheetId="9">[5]предопл!#REF!</definedName>
    <definedName name="DAT4___0" localSheetId="10">[5]предопл!#REF!</definedName>
    <definedName name="DAT4___0" localSheetId="11">[5]предопл!#REF!</definedName>
    <definedName name="DAT4___0" localSheetId="12">[5]предопл!#REF!</definedName>
    <definedName name="DAT4___0" localSheetId="13">[5]предопл!#REF!</definedName>
    <definedName name="DAT4___0" localSheetId="15">[5]предопл!#REF!</definedName>
    <definedName name="DAT4___0" localSheetId="16">[5]предопл!#REF!</definedName>
    <definedName name="DAT4___0" localSheetId="2">[5]предопл!#REF!</definedName>
    <definedName name="DAT4___0" localSheetId="3">[5]предопл!#REF!</definedName>
    <definedName name="DAT4___0" localSheetId="34">[5]предопл!#REF!</definedName>
    <definedName name="DAT4___0">[5]предопл!#REF!</definedName>
    <definedName name="DAT4___26" localSheetId="4">#REF!</definedName>
    <definedName name="DAT4___26" localSheetId="5">#REF!</definedName>
    <definedName name="DAT4___26" localSheetId="6">#REF!</definedName>
    <definedName name="DAT4___26" localSheetId="7">#REF!</definedName>
    <definedName name="DAT4___26" localSheetId="8">#REF!</definedName>
    <definedName name="DAT4___26" localSheetId="9">#REF!</definedName>
    <definedName name="DAT4___26" localSheetId="10">#REF!</definedName>
    <definedName name="DAT4___26" localSheetId="11">#REF!</definedName>
    <definedName name="DAT4___26" localSheetId="12">#REF!</definedName>
    <definedName name="DAT4___26" localSheetId="13">#REF!</definedName>
    <definedName name="DAT4___26" localSheetId="15">#REF!</definedName>
    <definedName name="DAT4___26" localSheetId="16">#REF!</definedName>
    <definedName name="DAT4___26" localSheetId="2">#REF!</definedName>
    <definedName name="DAT4___26" localSheetId="3">#REF!</definedName>
    <definedName name="DAT4___26" localSheetId="34">#REF!</definedName>
    <definedName name="DAT4___26">#REF!</definedName>
    <definedName name="DAT4___39" localSheetId="4">#REF!</definedName>
    <definedName name="DAT4___39" localSheetId="5">#REF!</definedName>
    <definedName name="DAT4___39" localSheetId="6">#REF!</definedName>
    <definedName name="DAT4___39" localSheetId="7">#REF!</definedName>
    <definedName name="DAT4___39" localSheetId="8">#REF!</definedName>
    <definedName name="DAT4___39" localSheetId="9">#REF!</definedName>
    <definedName name="DAT4___39" localSheetId="10">#REF!</definedName>
    <definedName name="DAT4___39" localSheetId="11">#REF!</definedName>
    <definedName name="DAT4___39" localSheetId="12">#REF!</definedName>
    <definedName name="DAT4___39" localSheetId="13">#REF!</definedName>
    <definedName name="DAT4___39" localSheetId="15">#REF!</definedName>
    <definedName name="DAT4___39" localSheetId="16">#REF!</definedName>
    <definedName name="DAT4___39" localSheetId="2">#REF!</definedName>
    <definedName name="DAT4___39" localSheetId="3">#REF!</definedName>
    <definedName name="DAT4___39" localSheetId="34">#REF!</definedName>
    <definedName name="DAT4___39">#REF!</definedName>
    <definedName name="DAT4___40" localSheetId="4">#REF!</definedName>
    <definedName name="DAT4___40" localSheetId="5">#REF!</definedName>
    <definedName name="DAT4___40" localSheetId="6">#REF!</definedName>
    <definedName name="DAT4___40" localSheetId="7">#REF!</definedName>
    <definedName name="DAT4___40" localSheetId="8">#REF!</definedName>
    <definedName name="DAT4___40" localSheetId="9">#REF!</definedName>
    <definedName name="DAT4___40" localSheetId="10">#REF!</definedName>
    <definedName name="DAT4___40" localSheetId="11">#REF!</definedName>
    <definedName name="DAT4___40" localSheetId="12">#REF!</definedName>
    <definedName name="DAT4___40" localSheetId="13">#REF!</definedName>
    <definedName name="DAT4___40" localSheetId="15">#REF!</definedName>
    <definedName name="DAT4___40" localSheetId="16">#REF!</definedName>
    <definedName name="DAT4___40" localSheetId="2">#REF!</definedName>
    <definedName name="DAT4___40" localSheetId="3">#REF!</definedName>
    <definedName name="DAT4___40" localSheetId="34">#REF!</definedName>
    <definedName name="DAT4___40">#REF!</definedName>
    <definedName name="DAT5___0" localSheetId="4">[5]предопл!#REF!</definedName>
    <definedName name="DAT5___0" localSheetId="5">[5]предопл!#REF!</definedName>
    <definedName name="DAT5___0" localSheetId="6">[5]предопл!#REF!</definedName>
    <definedName name="DAT5___0" localSheetId="7">[5]предопл!#REF!</definedName>
    <definedName name="DAT5___0" localSheetId="8">[5]предопл!#REF!</definedName>
    <definedName name="DAT5___0" localSheetId="9">[5]предопл!#REF!</definedName>
    <definedName name="DAT5___0" localSheetId="10">[5]предопл!#REF!</definedName>
    <definedName name="DAT5___0" localSheetId="11">[5]предопл!#REF!</definedName>
    <definedName name="DAT5___0" localSheetId="12">[5]предопл!#REF!</definedName>
    <definedName name="DAT5___0" localSheetId="13">[5]предопл!#REF!</definedName>
    <definedName name="DAT5___0" localSheetId="15">[5]предопл!#REF!</definedName>
    <definedName name="DAT5___0" localSheetId="16">[5]предопл!#REF!</definedName>
    <definedName name="DAT5___0" localSheetId="2">[5]предопл!#REF!</definedName>
    <definedName name="DAT5___0" localSheetId="3">[5]предопл!#REF!</definedName>
    <definedName name="DAT5___0" localSheetId="34">[5]предопл!#REF!</definedName>
    <definedName name="DAT5___0">[5]предопл!#REF!</definedName>
    <definedName name="DAT5___26" localSheetId="4">#REF!</definedName>
    <definedName name="DAT5___26" localSheetId="5">#REF!</definedName>
    <definedName name="DAT5___26" localSheetId="6">#REF!</definedName>
    <definedName name="DAT5___26" localSheetId="7">#REF!</definedName>
    <definedName name="DAT5___26" localSheetId="8">#REF!</definedName>
    <definedName name="DAT5___26" localSheetId="9">#REF!</definedName>
    <definedName name="DAT5___26" localSheetId="10">#REF!</definedName>
    <definedName name="DAT5___26" localSheetId="11">#REF!</definedName>
    <definedName name="DAT5___26" localSheetId="12">#REF!</definedName>
    <definedName name="DAT5___26" localSheetId="13">#REF!</definedName>
    <definedName name="DAT5___26" localSheetId="15">#REF!</definedName>
    <definedName name="DAT5___26" localSheetId="16">#REF!</definedName>
    <definedName name="DAT5___26" localSheetId="2">#REF!</definedName>
    <definedName name="DAT5___26" localSheetId="3">#REF!</definedName>
    <definedName name="DAT5___26" localSheetId="34">#REF!</definedName>
    <definedName name="DAT5___26">#REF!</definedName>
    <definedName name="DAT5___39" localSheetId="4">#REF!</definedName>
    <definedName name="DAT5___39" localSheetId="5">#REF!</definedName>
    <definedName name="DAT5___39" localSheetId="6">#REF!</definedName>
    <definedName name="DAT5___39" localSheetId="7">#REF!</definedName>
    <definedName name="DAT5___39" localSheetId="8">#REF!</definedName>
    <definedName name="DAT5___39" localSheetId="9">#REF!</definedName>
    <definedName name="DAT5___39" localSheetId="10">#REF!</definedName>
    <definedName name="DAT5___39" localSheetId="11">#REF!</definedName>
    <definedName name="DAT5___39" localSheetId="12">#REF!</definedName>
    <definedName name="DAT5___39" localSheetId="13">#REF!</definedName>
    <definedName name="DAT5___39" localSheetId="15">#REF!</definedName>
    <definedName name="DAT5___39" localSheetId="16">#REF!</definedName>
    <definedName name="DAT5___39" localSheetId="2">#REF!</definedName>
    <definedName name="DAT5___39" localSheetId="3">#REF!</definedName>
    <definedName name="DAT5___39" localSheetId="34">#REF!</definedName>
    <definedName name="DAT5___39">#REF!</definedName>
    <definedName name="DAT5___40" localSheetId="4">#REF!</definedName>
    <definedName name="DAT5___40" localSheetId="5">#REF!</definedName>
    <definedName name="DAT5___40" localSheetId="6">#REF!</definedName>
    <definedName name="DAT5___40" localSheetId="7">#REF!</definedName>
    <definedName name="DAT5___40" localSheetId="8">#REF!</definedName>
    <definedName name="DAT5___40" localSheetId="9">#REF!</definedName>
    <definedName name="DAT5___40" localSheetId="10">#REF!</definedName>
    <definedName name="DAT5___40" localSheetId="11">#REF!</definedName>
    <definedName name="DAT5___40" localSheetId="12">#REF!</definedName>
    <definedName name="DAT5___40" localSheetId="13">#REF!</definedName>
    <definedName name="DAT5___40" localSheetId="15">#REF!</definedName>
    <definedName name="DAT5___40" localSheetId="16">#REF!</definedName>
    <definedName name="DAT5___40" localSheetId="2">#REF!</definedName>
    <definedName name="DAT5___40" localSheetId="3">#REF!</definedName>
    <definedName name="DAT5___40" localSheetId="34">#REF!</definedName>
    <definedName name="DAT5___40">#REF!</definedName>
    <definedName name="DAT6___0" localSheetId="4">#REF!</definedName>
    <definedName name="DAT6___0" localSheetId="5">#REF!</definedName>
    <definedName name="DAT6___0" localSheetId="6">#REF!</definedName>
    <definedName name="DAT6___0" localSheetId="7">#REF!</definedName>
    <definedName name="DAT6___0" localSheetId="8">#REF!</definedName>
    <definedName name="DAT6___0" localSheetId="9">#REF!</definedName>
    <definedName name="DAT6___0" localSheetId="10">#REF!</definedName>
    <definedName name="DAT6___0" localSheetId="11">#REF!</definedName>
    <definedName name="DAT6___0" localSheetId="12">#REF!</definedName>
    <definedName name="DAT6___0" localSheetId="13">#REF!</definedName>
    <definedName name="DAT6___0" localSheetId="15">#REF!</definedName>
    <definedName name="DAT6___0" localSheetId="16">#REF!</definedName>
    <definedName name="DAT6___0" localSheetId="2">#REF!</definedName>
    <definedName name="DAT6___0" localSheetId="3">#REF!</definedName>
    <definedName name="DAT6___0" localSheetId="34">#REF!</definedName>
    <definedName name="DAT6___0">#REF!</definedName>
    <definedName name="DAT7___0" localSheetId="4">#REF!</definedName>
    <definedName name="DAT7___0" localSheetId="5">#REF!</definedName>
    <definedName name="DAT7___0" localSheetId="6">#REF!</definedName>
    <definedName name="DAT7___0" localSheetId="7">#REF!</definedName>
    <definedName name="DAT7___0" localSheetId="8">#REF!</definedName>
    <definedName name="DAT7___0" localSheetId="9">#REF!</definedName>
    <definedName name="DAT7___0" localSheetId="10">#REF!</definedName>
    <definedName name="DAT7___0" localSheetId="11">#REF!</definedName>
    <definedName name="DAT7___0" localSheetId="12">#REF!</definedName>
    <definedName name="DAT7___0" localSheetId="13">#REF!</definedName>
    <definedName name="DAT7___0" localSheetId="15">#REF!</definedName>
    <definedName name="DAT7___0" localSheetId="16">#REF!</definedName>
    <definedName name="DAT7___0" localSheetId="2">#REF!</definedName>
    <definedName name="DAT7___0" localSheetId="3">#REF!</definedName>
    <definedName name="DAT7___0" localSheetId="34">#REF!</definedName>
    <definedName name="DAT7___0">#REF!</definedName>
    <definedName name="DAT8___0" localSheetId="4">#REF!</definedName>
    <definedName name="DAT8___0" localSheetId="5">#REF!</definedName>
    <definedName name="DAT8___0" localSheetId="6">#REF!</definedName>
    <definedName name="DAT8___0" localSheetId="7">#REF!</definedName>
    <definedName name="DAT8___0" localSheetId="8">#REF!</definedName>
    <definedName name="DAT8___0" localSheetId="9">#REF!</definedName>
    <definedName name="DAT8___0" localSheetId="10">#REF!</definedName>
    <definedName name="DAT8___0" localSheetId="11">#REF!</definedName>
    <definedName name="DAT8___0" localSheetId="12">#REF!</definedName>
    <definedName name="DAT8___0" localSheetId="13">#REF!</definedName>
    <definedName name="DAT8___0" localSheetId="15">#REF!</definedName>
    <definedName name="DAT8___0" localSheetId="16">#REF!</definedName>
    <definedName name="DAT8___0" localSheetId="2">#REF!</definedName>
    <definedName name="DAT8___0" localSheetId="3">#REF!</definedName>
    <definedName name="DAT8___0" localSheetId="34">#REF!</definedName>
    <definedName name="DAT8___0">#REF!</definedName>
    <definedName name="DAT9___0" localSheetId="4">#REF!</definedName>
    <definedName name="DAT9___0" localSheetId="5">#REF!</definedName>
    <definedName name="DAT9___0" localSheetId="6">#REF!</definedName>
    <definedName name="DAT9___0" localSheetId="7">#REF!</definedName>
    <definedName name="DAT9___0" localSheetId="8">#REF!</definedName>
    <definedName name="DAT9___0" localSheetId="9">#REF!</definedName>
    <definedName name="DAT9___0" localSheetId="10">#REF!</definedName>
    <definedName name="DAT9___0" localSheetId="11">#REF!</definedName>
    <definedName name="DAT9___0" localSheetId="12">#REF!</definedName>
    <definedName name="DAT9___0" localSheetId="13">#REF!</definedName>
    <definedName name="DAT9___0" localSheetId="15">#REF!</definedName>
    <definedName name="DAT9___0" localSheetId="16">#REF!</definedName>
    <definedName name="DAT9___0" localSheetId="2">#REF!</definedName>
    <definedName name="DAT9___0" localSheetId="3">#REF!</definedName>
    <definedName name="DAT9___0" localSheetId="34">#REF!</definedName>
    <definedName name="DAT9___0">#REF!</definedName>
    <definedName name="data" localSheetId="4">#REF!</definedName>
    <definedName name="data" localSheetId="5">#REF!</definedName>
    <definedName name="data" localSheetId="6">#REF!</definedName>
    <definedName name="data" localSheetId="7">#REF!</definedName>
    <definedName name="data" localSheetId="8">#REF!</definedName>
    <definedName name="data" localSheetId="9">#REF!</definedName>
    <definedName name="data" localSheetId="10">#REF!</definedName>
    <definedName name="data" localSheetId="11">#REF!</definedName>
    <definedName name="data" localSheetId="12">#REF!</definedName>
    <definedName name="data" localSheetId="13">#REF!</definedName>
    <definedName name="data" localSheetId="15">#REF!</definedName>
    <definedName name="data" localSheetId="16">#REF!</definedName>
    <definedName name="data" localSheetId="2">#REF!</definedName>
    <definedName name="data" localSheetId="3">#REF!</definedName>
    <definedName name="data" localSheetId="34">#REF!</definedName>
    <definedName name="data">#REF!</definedName>
    <definedName name="EBITDA_Bridge" localSheetId="4">#REF!</definedName>
    <definedName name="EBITDA_Bridge" localSheetId="5">#REF!</definedName>
    <definedName name="EBITDA_Bridge" localSheetId="6">#REF!</definedName>
    <definedName name="EBITDA_Bridge" localSheetId="7">#REF!</definedName>
    <definedName name="EBITDA_Bridge" localSheetId="8">#REF!</definedName>
    <definedName name="EBITDA_Bridge" localSheetId="9">#REF!</definedName>
    <definedName name="EBITDA_Bridge" localSheetId="10">#REF!</definedName>
    <definedName name="EBITDA_Bridge" localSheetId="11">#REF!</definedName>
    <definedName name="EBITDA_Bridge" localSheetId="12">#REF!</definedName>
    <definedName name="EBITDA_Bridge" localSheetId="13">#REF!</definedName>
    <definedName name="EBITDA_Bridge" localSheetId="15">#REF!</definedName>
    <definedName name="EBITDA_Bridge" localSheetId="16">#REF!</definedName>
    <definedName name="EBITDA_Bridge" localSheetId="2">#REF!</definedName>
    <definedName name="EBITDA_Bridge" localSheetId="3">#REF!</definedName>
    <definedName name="EBITDA_Bridge" localSheetId="34">#REF!</definedName>
    <definedName name="EBITDA_Bridge">#REF!</definedName>
    <definedName name="faperiod">[6]Input!$B$22</definedName>
    <definedName name="fddss" hidden="1">{"Asia cost allocation",#N/A,FALSE,"HI Lexington";"EMEA Cost Allocation",#N/A,FALSE,"HI Lexington"}</definedName>
    <definedName name="fyColHeading" localSheetId="4">#REF!</definedName>
    <definedName name="fyColHeading" localSheetId="5">#REF!</definedName>
    <definedName name="fyColHeading" localSheetId="6">#REF!</definedName>
    <definedName name="fyColHeading" localSheetId="7">#REF!</definedName>
    <definedName name="fyColHeading" localSheetId="8">#REF!</definedName>
    <definedName name="fyColHeading" localSheetId="9">#REF!</definedName>
    <definedName name="fyColHeading" localSheetId="10">#REF!</definedName>
    <definedName name="fyColHeading" localSheetId="11">#REF!</definedName>
    <definedName name="fyColHeading" localSheetId="12">#REF!</definedName>
    <definedName name="fyColHeading" localSheetId="13">#REF!</definedName>
    <definedName name="fyColHeading" localSheetId="15">#REF!</definedName>
    <definedName name="fyColHeading" localSheetId="16">#REF!</definedName>
    <definedName name="fyColHeading" localSheetId="2">#REF!</definedName>
    <definedName name="fyColHeading" localSheetId="3">#REF!</definedName>
    <definedName name="fyColHeading" localSheetId="34">#REF!</definedName>
    <definedName name="fyColHeading">#REF!</definedName>
    <definedName name="fyCoverDate" localSheetId="4">#REF!</definedName>
    <definedName name="fyCoverDate" localSheetId="5">#REF!</definedName>
    <definedName name="fyCoverDate" localSheetId="6">#REF!</definedName>
    <definedName name="fyCoverDate" localSheetId="7">#REF!</definedName>
    <definedName name="fyCoverDate" localSheetId="8">#REF!</definedName>
    <definedName name="fyCoverDate" localSheetId="9">#REF!</definedName>
    <definedName name="fyCoverDate" localSheetId="10">#REF!</definedName>
    <definedName name="fyCoverDate" localSheetId="11">#REF!</definedName>
    <definedName name="fyCoverDate" localSheetId="12">#REF!</definedName>
    <definedName name="fyCoverDate" localSheetId="13">#REF!</definedName>
    <definedName name="fyCoverDate" localSheetId="15">#REF!</definedName>
    <definedName name="fyCoverDate" localSheetId="16">#REF!</definedName>
    <definedName name="fyCoverDate" localSheetId="2">#REF!</definedName>
    <definedName name="fyCoverDate" localSheetId="3">#REF!</definedName>
    <definedName name="fyCoverDate" localSheetId="34">#REF!</definedName>
    <definedName name="fyCoverDate">#REF!</definedName>
    <definedName name="G">[6]Input!$B$20</definedName>
    <definedName name="g_revs" localSheetId="4">[3]Assumptions!#REF!</definedName>
    <definedName name="g_revs" localSheetId="5">[3]Assumptions!#REF!</definedName>
    <definedName name="g_revs" localSheetId="6">[3]Assumptions!#REF!</definedName>
    <definedName name="g_revs" localSheetId="7">[3]Assumptions!#REF!</definedName>
    <definedName name="g_revs" localSheetId="8">[3]Assumptions!#REF!</definedName>
    <definedName name="g_revs" localSheetId="9">[3]Assumptions!#REF!</definedName>
    <definedName name="g_revs" localSheetId="10">[3]Assumptions!#REF!</definedName>
    <definedName name="g_revs" localSheetId="11">[3]Assumptions!#REF!</definedName>
    <definedName name="g_revs" localSheetId="12">[3]Assumptions!#REF!</definedName>
    <definedName name="g_revs" localSheetId="13">[3]Assumptions!#REF!</definedName>
    <definedName name="g_revs" localSheetId="15">[3]Assumptions!#REF!</definedName>
    <definedName name="g_revs" localSheetId="16">[3]Assumptions!#REF!</definedName>
    <definedName name="g_revs" localSheetId="2">[3]Assumptions!#REF!</definedName>
    <definedName name="g_revs" localSheetId="3">[3]Assumptions!#REF!</definedName>
    <definedName name="g_revs" localSheetId="34">[3]Assumptions!#REF!</definedName>
    <definedName name="g_revs">[3]Assumptions!#REF!</definedName>
    <definedName name="his_revs">'[3]H-IS'!$D$3:$Y$6</definedName>
    <definedName name="iesniedzejs">HIDDEN!$A$2:$A$155</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ERT" hidden="1">"c2536"</definedName>
    <definedName name="IQ_CONVERT_PCT" hidden="1">"c2537"</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NORM" hidden="1">"c1902"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REPAIR" hidden="1">"c2087"</definedName>
    <definedName name="IQ_MARKET_CAP_LFCF" hidden="1">"c2209"</definedName>
    <definedName name="IQ_MARKETCAP" hidden="1">"c712"</definedName>
    <definedName name="IQ_MARKETING" hidden="1">"c2239"</definedName>
    <definedName name="IQ_MC_RATIO" hidden="1">"c2783"</definedName>
    <definedName name="IQ_MC_STATUTORY_SURPLUS" hidden="1">"c2772"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NORMALIZED" hidden="1">"c2207"</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39302.654224537</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Z_SCORE" hidden="1">"c1339"</definedName>
    <definedName name="j" localSheetId="26" hidden="1">{"Total Assets",#N/A,FALSE,"HI Lexington";"Management Contracts",#N/A,FALSE,"HI Lexington";"Franchise Agreements",#N/A,FALSE,"HI Lexington";"Owned Hotel Total",#N/A,FALSE,"HI Lexington";"Total Revenue",#N/A,FALSE,"HI Lexington";"Operating Cost Breakdown",#N/A,FALSE,"HI Lexington";"Allocated Cost Breakdown",#N/A,FALSE,"HI Lexington";"Capex Breakdown",#N/A,FALSE,"HI Lexington";"D&amp;A Breakdown",#N/A,FALSE,"HI Lexington";"Overhead D&amp;A Allocation",#N/A,FALSE,"HI Lexington";"CTP Breakdown",#N/A,FALSE,"HI Lexington"}</definedName>
    <definedName name="j" localSheetId="21" hidden="1">{"Total Assets",#N/A,FALSE,"HI Lexington";"Management Contracts",#N/A,FALSE,"HI Lexington";"Franchise Agreements",#N/A,FALSE,"HI Lexington";"Owned Hotel Total",#N/A,FALSE,"HI Lexington";"Total Revenue",#N/A,FALSE,"HI Lexington";"Operating Cost Breakdown",#N/A,FALSE,"HI Lexington";"Allocated Cost Breakdown",#N/A,FALSE,"HI Lexington";"Capex Breakdown",#N/A,FALSE,"HI Lexington";"D&amp;A Breakdown",#N/A,FALSE,"HI Lexington";"Overhead D&amp;A Allocation",#N/A,FALSE,"HI Lexington";"CTP Breakdown",#N/A,FALSE,"HI Lexington"}</definedName>
    <definedName name="j" localSheetId="22" hidden="1">{"Total Assets",#N/A,FALSE,"HI Lexington";"Management Contracts",#N/A,FALSE,"HI Lexington";"Franchise Agreements",#N/A,FALSE,"HI Lexington";"Owned Hotel Total",#N/A,FALSE,"HI Lexington";"Total Revenue",#N/A,FALSE,"HI Lexington";"Operating Cost Breakdown",#N/A,FALSE,"HI Lexington";"Allocated Cost Breakdown",#N/A,FALSE,"HI Lexington";"Capex Breakdown",#N/A,FALSE,"HI Lexington";"D&amp;A Breakdown",#N/A,FALSE,"HI Lexington";"Overhead D&amp;A Allocation",#N/A,FALSE,"HI Lexington";"CTP Breakdown",#N/A,FALSE,"HI Lexington"}</definedName>
    <definedName name="j" hidden="1">{"Total Assets",#N/A,FALSE,"HI Lexington";"Management Contracts",#N/A,FALSE,"HI Lexington";"Franchise Agreements",#N/A,FALSE,"HI Lexington";"Owned Hotel Total",#N/A,FALSE,"HI Lexington";"Total Revenue",#N/A,FALSE,"HI Lexington";"Operating Cost Breakdown",#N/A,FALSE,"HI Lexington";"Allocated Cost Breakdown",#N/A,FALSE,"HI Lexington";"Capex Breakdown",#N/A,FALSE,"HI Lexington";"D&amp;A Breakdown",#N/A,FALSE,"HI Lexington";"Overhead D&amp;A Allocation",#N/A,FALSE,"HI Lexington";"CTP Breakdown",#N/A,FALSE,"HI Lexington"}</definedName>
    <definedName name="likme">HIDDEN!$H$2:$H$6</definedName>
    <definedName name="men">HIDDEN!$N$1:$N$13</definedName>
    <definedName name="n" localSheetId="4">[3]PPE!#REF!</definedName>
    <definedName name="n" localSheetId="5">[3]PPE!#REF!</definedName>
    <definedName name="n" localSheetId="6">[3]PPE!#REF!</definedName>
    <definedName name="n" localSheetId="7">[3]PPE!#REF!</definedName>
    <definedName name="n" localSheetId="8">[3]PPE!#REF!</definedName>
    <definedName name="n" localSheetId="9">[3]PPE!#REF!</definedName>
    <definedName name="n" localSheetId="10">[3]PPE!#REF!</definedName>
    <definedName name="n" localSheetId="11">[3]PPE!#REF!</definedName>
    <definedName name="n" localSheetId="12">[3]PPE!#REF!</definedName>
    <definedName name="n" localSheetId="13">[3]PPE!#REF!</definedName>
    <definedName name="n" localSheetId="15">[3]PPE!#REF!</definedName>
    <definedName name="n" localSheetId="16">[3]PPE!#REF!</definedName>
    <definedName name="n" localSheetId="2">[3]PPE!#REF!</definedName>
    <definedName name="n" localSheetId="3">[3]PPE!#REF!</definedName>
    <definedName name="n" localSheetId="34">[3]PPE!#REF!</definedName>
    <definedName name="n">[3]PPE!#REF!</definedName>
    <definedName name="Nozare" comment="Tests">HIDDEN!$L$1:$M$7</definedName>
    <definedName name="nozare1">HIDDEN!$L$2:$M$7</definedName>
    <definedName name="nozareIZV">HIDDEN!$L$2:$L$7</definedName>
    <definedName name="pasv1">HIDDEN!$A$3:$A$155</definedName>
    <definedName name="pasvaldibas">HIDDEN!$A$2,HIDDEN!$A$3:$A$155</definedName>
    <definedName name="Payment_Number" localSheetId="4">ROW()-Header_Row</definedName>
    <definedName name="Payment_Number" localSheetId="5">ROW()-Header_Row</definedName>
    <definedName name="Payment_Number" localSheetId="6">ROW()-Header_Row</definedName>
    <definedName name="Payment_Number" localSheetId="7">ROW()-Header_Row</definedName>
    <definedName name="Payment_Number" localSheetId="8">ROW()-Header_Row</definedName>
    <definedName name="Payment_Number" localSheetId="9">ROW()-Header_Row</definedName>
    <definedName name="Payment_Number" localSheetId="10">ROW()-Header_Row</definedName>
    <definedName name="Payment_Number" localSheetId="11">ROW()-Header_Row</definedName>
    <definedName name="Payment_Number" localSheetId="12">ROW()-Header_Row</definedName>
    <definedName name="Payment_Number" localSheetId="13">ROW()-Header_Row</definedName>
    <definedName name="Payment_Number" localSheetId="15">ROW()-Header_Row</definedName>
    <definedName name="Payment_Number" localSheetId="16">ROW()-Header_Row</definedName>
    <definedName name="Payment_Number" localSheetId="2">ROW()-Header_Row</definedName>
    <definedName name="Payment_Number" localSheetId="3">ROW()-Header_Row</definedName>
    <definedName name="Payment_Number" localSheetId="34">ROW()-Header_Row</definedName>
    <definedName name="Payment_Number" localSheetId="21">ROW()-Header_Row</definedName>
    <definedName name="Payment_Number" localSheetId="22">ROW()-Header_Row</definedName>
    <definedName name="Payment_Number">ROW()-Header_Row</definedName>
    <definedName name="_xlnm.Print_Area" localSheetId="4">'1.1.C. Iesniedzējs'!$A$2:$Z$28</definedName>
    <definedName name="_xlnm.Print_Area" localSheetId="5">'1.2.1.A. Partneris-1'!$A$2:$Z$28</definedName>
    <definedName name="_xlnm.Print_Area" localSheetId="6">'1.2.1.B. Partneris-1'!$A$2:$Z$28</definedName>
    <definedName name="_xlnm.Print_Area" localSheetId="7">'1.2.1.C. Partneris-1'!$A$2:$Z$28</definedName>
    <definedName name="_xlnm.Print_Area" localSheetId="8">'1.2.2.A. Partneris-2'!$A$2:$Z$28</definedName>
    <definedName name="_xlnm.Print_Area" localSheetId="9">'1.2.2.B. Partneris-2'!$A$2:$Z$28</definedName>
    <definedName name="_xlnm.Print_Area" localSheetId="10">'1.2.2.C. Partneris-2'!$A$2:$Z$28</definedName>
    <definedName name="_xlnm.Print_Area" localSheetId="11">'1.2.3.A. Partneris-3'!$A$2:$Z$28</definedName>
    <definedName name="_xlnm.Print_Area" localSheetId="12">'1.2.3.B. Partneris-3'!$A$2:$Z$28</definedName>
    <definedName name="_xlnm.Print_Area" localSheetId="13">'1.2.3.C. Partneris-3'!$A$2:$Z$28</definedName>
    <definedName name="_xlnm.Print_Area" localSheetId="2">'1.A. Iesniedzējs'!$A$2:$Z$35</definedName>
    <definedName name="_xlnm.Print_Area" localSheetId="3">'1.B. Iesniedzējs'!$A$2:$Z$28</definedName>
    <definedName name="_xlnm.Print_Area" localSheetId="25">'10. AL soc.ekonom. anal.'!$A$2:$AI$28</definedName>
    <definedName name="_xlnm.Print_Area" localSheetId="26">'11. RL Kapitāla naudas plūsma'!$A$2:$AJ$41</definedName>
    <definedName name="_xlnm.Print_Area" localSheetId="27">'12. RL Investīciju n.pl.'!$B$2:$AI$45</definedName>
    <definedName name="_xlnm.Print_Area" localSheetId="28">'13. RL Sociālekonomiskā an.'!$A$2:$AJ$62</definedName>
    <definedName name="_xlnm.Print_Area" localSheetId="30">'14. Kontroles lapa'!$A$1:$E$17</definedName>
    <definedName name="_xlnm.Print_Area" localSheetId="31">'15. PIV 2.pielikums Fin. plāns'!$A$2:$L$14</definedName>
    <definedName name="_xlnm.Print_Area" localSheetId="32">'16. PIV 3.pielikums'!$A$2:$L$35</definedName>
    <definedName name="_xlnm.Print_Area" localSheetId="34">'17.1.PIV 4. piel. turpinājums'!$A$2:$G$44</definedName>
    <definedName name="_xlnm.Print_Area" localSheetId="33">'17.PIV 4. pielikums finanšu an.'!$A$2:$G$31</definedName>
    <definedName name="_xlnm.Print_Area" localSheetId="35">'18. PIV 4.pielikums Ekonom. an.'!$A$2:$D$34</definedName>
    <definedName name="_xlnm.Print_Area" localSheetId="17">'2. DL invest.n.pl.BEZ pr.'!$A$2:$AI$25</definedName>
    <definedName name="_xlnm.Print_Area" localSheetId="18">'3. DL invest.n.pl.AR pr.'!$A$2:$AJ$32</definedName>
    <definedName name="_xlnm.Print_Area" localSheetId="19">'4.DL Finansiālā ilgtspēja'!$A$2:$AJ$22</definedName>
    <definedName name="_xlnm.Print_Area" localSheetId="20">'5. DL soc.econom. analīze'!$A$2:$AH$36</definedName>
    <definedName name="_xlnm.Print_Area" localSheetId="21">'6.DL  jut. analīze-Inv.'!$A$2:$AK$55</definedName>
    <definedName name="_xlnm.Print_Area" localSheetId="22">'7.DL jut. analīze-Soc.'!$A$3:$AK$88</definedName>
    <definedName name="_xlnm.Print_Area" localSheetId="23">'8. AL budžets kopā'!$A$2:$Z$34</definedName>
    <definedName name="_xlnm.Print_Area" localSheetId="24">'9. AL alternatīvu anal.'!$A$2:$AE$17</definedName>
    <definedName name="_xlnm.Print_Area" localSheetId="1">'Dati par projektu'!$A$1:$G$15</definedName>
    <definedName name="q" localSheetId="4">[3]PPE!#REF!</definedName>
    <definedName name="q" localSheetId="5">[3]PPE!#REF!</definedName>
    <definedName name="q" localSheetId="6">[3]PPE!#REF!</definedName>
    <definedName name="q" localSheetId="7">[3]PPE!#REF!</definedName>
    <definedName name="q" localSheetId="8">[3]PPE!#REF!</definedName>
    <definedName name="q" localSheetId="9">[3]PPE!#REF!</definedName>
    <definedName name="q" localSheetId="10">[3]PPE!#REF!</definedName>
    <definedName name="q" localSheetId="11">[3]PPE!#REF!</definedName>
    <definedName name="q" localSheetId="12">[3]PPE!#REF!</definedName>
    <definedName name="q" localSheetId="13">[3]PPE!#REF!</definedName>
    <definedName name="q" localSheetId="15">[3]PPE!#REF!</definedName>
    <definedName name="q" localSheetId="16">[3]PPE!#REF!</definedName>
    <definedName name="q" localSheetId="2">[3]PPE!#REF!</definedName>
    <definedName name="q" localSheetId="3">[3]PPE!#REF!</definedName>
    <definedName name="q" localSheetId="34">[3]PPE!#REF!</definedName>
    <definedName name="q">[3]PPE!#REF!</definedName>
    <definedName name="SA">[7]Blad1!$C$5</definedName>
    <definedName name="SAM">HIDDEN!$F$2:$F$4</definedName>
    <definedName name="sum_of_cash_flows" localSheetId="4">#REF!</definedName>
    <definedName name="sum_of_cash_flows" localSheetId="5">#REF!</definedName>
    <definedName name="sum_of_cash_flows" localSheetId="6">#REF!</definedName>
    <definedName name="sum_of_cash_flows" localSheetId="7">#REF!</definedName>
    <definedName name="sum_of_cash_flows" localSheetId="8">#REF!</definedName>
    <definedName name="sum_of_cash_flows" localSheetId="9">#REF!</definedName>
    <definedName name="sum_of_cash_flows" localSheetId="10">#REF!</definedName>
    <definedName name="sum_of_cash_flows" localSheetId="11">#REF!</definedName>
    <definedName name="sum_of_cash_flows" localSheetId="12">#REF!</definedName>
    <definedName name="sum_of_cash_flows" localSheetId="13">#REF!</definedName>
    <definedName name="sum_of_cash_flows" localSheetId="15">#REF!</definedName>
    <definedName name="sum_of_cash_flows" localSheetId="16">#REF!</definedName>
    <definedName name="sum_of_cash_flows" localSheetId="2">#REF!</definedName>
    <definedName name="sum_of_cash_flows" localSheetId="3">#REF!</definedName>
    <definedName name="sum_of_cash_flows" localSheetId="34">#REF!</definedName>
    <definedName name="sum_of_cash_flows">#REF!</definedName>
    <definedName name="TEST0" localSheetId="4">#REF!</definedName>
    <definedName name="TEST0" localSheetId="5">#REF!</definedName>
    <definedName name="TEST0" localSheetId="6">#REF!</definedName>
    <definedName name="TEST0" localSheetId="7">#REF!</definedName>
    <definedName name="TEST0" localSheetId="8">#REF!</definedName>
    <definedName name="TEST0" localSheetId="9">#REF!</definedName>
    <definedName name="TEST0" localSheetId="10">#REF!</definedName>
    <definedName name="TEST0" localSheetId="11">#REF!</definedName>
    <definedName name="TEST0" localSheetId="12">#REF!</definedName>
    <definedName name="TEST0" localSheetId="13">#REF!</definedName>
    <definedName name="TEST0" localSheetId="15">#REF!</definedName>
    <definedName name="TEST0" localSheetId="16">#REF!</definedName>
    <definedName name="TEST0" localSheetId="2">#REF!</definedName>
    <definedName name="TEST0" localSheetId="3">#REF!</definedName>
    <definedName name="TEST0" localSheetId="34">#REF!</definedName>
    <definedName name="TEST0">#REF!</definedName>
    <definedName name="TEST1" localSheetId="4">#REF!</definedName>
    <definedName name="TEST1" localSheetId="5">#REF!</definedName>
    <definedName name="TEST1" localSheetId="6">#REF!</definedName>
    <definedName name="TEST1" localSheetId="7">#REF!</definedName>
    <definedName name="TEST1" localSheetId="8">#REF!</definedName>
    <definedName name="TEST1" localSheetId="9">#REF!</definedName>
    <definedName name="TEST1" localSheetId="10">#REF!</definedName>
    <definedName name="TEST1" localSheetId="11">#REF!</definedName>
    <definedName name="TEST1" localSheetId="12">#REF!</definedName>
    <definedName name="TEST1" localSheetId="13">#REF!</definedName>
    <definedName name="TEST1" localSheetId="15">#REF!</definedName>
    <definedName name="TEST1" localSheetId="16">#REF!</definedName>
    <definedName name="TEST1" localSheetId="2">#REF!</definedName>
    <definedName name="TEST1" localSheetId="3">#REF!</definedName>
    <definedName name="TEST1" localSheetId="34">#REF!</definedName>
    <definedName name="TEST1">#REF!</definedName>
    <definedName name="TEST1___0" localSheetId="4">#REF!</definedName>
    <definedName name="TEST1___0" localSheetId="5">#REF!</definedName>
    <definedName name="TEST1___0" localSheetId="6">#REF!</definedName>
    <definedName name="TEST1___0" localSheetId="7">#REF!</definedName>
    <definedName name="TEST1___0" localSheetId="8">#REF!</definedName>
    <definedName name="TEST1___0" localSheetId="9">#REF!</definedName>
    <definedName name="TEST1___0" localSheetId="10">#REF!</definedName>
    <definedName name="TEST1___0" localSheetId="11">#REF!</definedName>
    <definedName name="TEST1___0" localSheetId="12">#REF!</definedName>
    <definedName name="TEST1___0" localSheetId="13">#REF!</definedName>
    <definedName name="TEST1___0" localSheetId="15">#REF!</definedName>
    <definedName name="TEST1___0" localSheetId="16">#REF!</definedName>
    <definedName name="TEST1___0" localSheetId="2">#REF!</definedName>
    <definedName name="TEST1___0" localSheetId="3">#REF!</definedName>
    <definedName name="TEST1___0" localSheetId="34">#REF!</definedName>
    <definedName name="TEST1___0">#REF!</definedName>
    <definedName name="TEST2" localSheetId="4">#REF!</definedName>
    <definedName name="TEST2" localSheetId="5">#REF!</definedName>
    <definedName name="TEST2" localSheetId="6">#REF!</definedName>
    <definedName name="TEST2" localSheetId="7">#REF!</definedName>
    <definedName name="TEST2" localSheetId="8">#REF!</definedName>
    <definedName name="TEST2" localSheetId="9">#REF!</definedName>
    <definedName name="TEST2" localSheetId="10">#REF!</definedName>
    <definedName name="TEST2" localSheetId="11">#REF!</definedName>
    <definedName name="TEST2" localSheetId="12">#REF!</definedName>
    <definedName name="TEST2" localSheetId="13">#REF!</definedName>
    <definedName name="TEST2" localSheetId="15">#REF!</definedName>
    <definedName name="TEST2" localSheetId="16">#REF!</definedName>
    <definedName name="TEST2" localSheetId="2">#REF!</definedName>
    <definedName name="TEST2" localSheetId="3">#REF!</definedName>
    <definedName name="TEST2" localSheetId="34">#REF!</definedName>
    <definedName name="TEST2">#REF!</definedName>
    <definedName name="TEST2___0" localSheetId="4">#REF!</definedName>
    <definedName name="TEST2___0" localSheetId="5">#REF!</definedName>
    <definedName name="TEST2___0" localSheetId="6">#REF!</definedName>
    <definedName name="TEST2___0" localSheetId="7">#REF!</definedName>
    <definedName name="TEST2___0" localSheetId="8">#REF!</definedName>
    <definedName name="TEST2___0" localSheetId="9">#REF!</definedName>
    <definedName name="TEST2___0" localSheetId="10">#REF!</definedName>
    <definedName name="TEST2___0" localSheetId="11">#REF!</definedName>
    <definedName name="TEST2___0" localSheetId="12">#REF!</definedName>
    <definedName name="TEST2___0" localSheetId="13">#REF!</definedName>
    <definedName name="TEST2___0" localSheetId="15">#REF!</definedName>
    <definedName name="TEST2___0" localSheetId="16">#REF!</definedName>
    <definedName name="TEST2___0" localSheetId="2">#REF!</definedName>
    <definedName name="TEST2___0" localSheetId="3">#REF!</definedName>
    <definedName name="TEST2___0" localSheetId="34">#REF!</definedName>
    <definedName name="TEST2___0">#REF!</definedName>
    <definedName name="TEST3" localSheetId="4">#REF!</definedName>
    <definedName name="TEST3" localSheetId="5">#REF!</definedName>
    <definedName name="TEST3" localSheetId="6">#REF!</definedName>
    <definedName name="TEST3" localSheetId="7">#REF!</definedName>
    <definedName name="TEST3" localSheetId="8">#REF!</definedName>
    <definedName name="TEST3" localSheetId="9">#REF!</definedName>
    <definedName name="TEST3" localSheetId="10">#REF!</definedName>
    <definedName name="TEST3" localSheetId="11">#REF!</definedName>
    <definedName name="TEST3" localSheetId="12">#REF!</definedName>
    <definedName name="TEST3" localSheetId="13">#REF!</definedName>
    <definedName name="TEST3" localSheetId="15">#REF!</definedName>
    <definedName name="TEST3" localSheetId="16">#REF!</definedName>
    <definedName name="TEST3" localSheetId="2">#REF!</definedName>
    <definedName name="TEST3" localSheetId="3">#REF!</definedName>
    <definedName name="TEST3" localSheetId="34">#REF!</definedName>
    <definedName name="TEST3">#REF!</definedName>
    <definedName name="TEST3___0" localSheetId="4">#REF!</definedName>
    <definedName name="TEST3___0" localSheetId="5">#REF!</definedName>
    <definedName name="TEST3___0" localSheetId="6">#REF!</definedName>
    <definedName name="TEST3___0" localSheetId="7">#REF!</definedName>
    <definedName name="TEST3___0" localSheetId="8">#REF!</definedName>
    <definedName name="TEST3___0" localSheetId="9">#REF!</definedName>
    <definedName name="TEST3___0" localSheetId="10">#REF!</definedName>
    <definedName name="TEST3___0" localSheetId="11">#REF!</definedName>
    <definedName name="TEST3___0" localSheetId="12">#REF!</definedName>
    <definedName name="TEST3___0" localSheetId="13">#REF!</definedName>
    <definedName name="TEST3___0" localSheetId="15">#REF!</definedName>
    <definedName name="TEST3___0" localSheetId="16">#REF!</definedName>
    <definedName name="TEST3___0" localSheetId="2">#REF!</definedName>
    <definedName name="TEST3___0" localSheetId="3">#REF!</definedName>
    <definedName name="TEST3___0" localSheetId="34">#REF!</definedName>
    <definedName name="TEST3___0">#REF!</definedName>
    <definedName name="TEST4" localSheetId="4">#REF!</definedName>
    <definedName name="TEST4" localSheetId="5">#REF!</definedName>
    <definedName name="TEST4" localSheetId="6">#REF!</definedName>
    <definedName name="TEST4" localSheetId="7">#REF!</definedName>
    <definedName name="TEST4" localSheetId="8">#REF!</definedName>
    <definedName name="TEST4" localSheetId="9">#REF!</definedName>
    <definedName name="TEST4" localSheetId="10">#REF!</definedName>
    <definedName name="TEST4" localSheetId="11">#REF!</definedName>
    <definedName name="TEST4" localSheetId="12">#REF!</definedName>
    <definedName name="TEST4" localSheetId="13">#REF!</definedName>
    <definedName name="TEST4" localSheetId="15">#REF!</definedName>
    <definedName name="TEST4" localSheetId="16">#REF!</definedName>
    <definedName name="TEST4" localSheetId="2">#REF!</definedName>
    <definedName name="TEST4" localSheetId="3">#REF!</definedName>
    <definedName name="TEST4" localSheetId="34">#REF!</definedName>
    <definedName name="TEST4">#REF!</definedName>
    <definedName name="TEST4___0" localSheetId="4">#REF!</definedName>
    <definedName name="TEST4___0" localSheetId="5">#REF!</definedName>
    <definedName name="TEST4___0" localSheetId="6">#REF!</definedName>
    <definedName name="TEST4___0" localSheetId="7">#REF!</definedName>
    <definedName name="TEST4___0" localSheetId="8">#REF!</definedName>
    <definedName name="TEST4___0" localSheetId="9">#REF!</definedName>
    <definedName name="TEST4___0" localSheetId="10">#REF!</definedName>
    <definedName name="TEST4___0" localSheetId="11">#REF!</definedName>
    <definedName name="TEST4___0" localSheetId="12">#REF!</definedName>
    <definedName name="TEST4___0" localSheetId="13">#REF!</definedName>
    <definedName name="TEST4___0" localSheetId="15">#REF!</definedName>
    <definedName name="TEST4___0" localSheetId="16">#REF!</definedName>
    <definedName name="TEST4___0" localSheetId="2">#REF!</definedName>
    <definedName name="TEST4___0" localSheetId="3">#REF!</definedName>
    <definedName name="TEST4___0" localSheetId="34">#REF!</definedName>
    <definedName name="TEST4___0">#REF!</definedName>
    <definedName name="TEST5" localSheetId="4">#REF!</definedName>
    <definedName name="TEST5" localSheetId="5">#REF!</definedName>
    <definedName name="TEST5" localSheetId="6">#REF!</definedName>
    <definedName name="TEST5" localSheetId="7">#REF!</definedName>
    <definedName name="TEST5" localSheetId="8">#REF!</definedName>
    <definedName name="TEST5" localSheetId="9">#REF!</definedName>
    <definedName name="TEST5" localSheetId="10">#REF!</definedName>
    <definedName name="TEST5" localSheetId="11">#REF!</definedName>
    <definedName name="TEST5" localSheetId="12">#REF!</definedName>
    <definedName name="TEST5" localSheetId="13">#REF!</definedName>
    <definedName name="TEST5" localSheetId="15">#REF!</definedName>
    <definedName name="TEST5" localSheetId="16">#REF!</definedName>
    <definedName name="TEST5" localSheetId="2">#REF!</definedName>
    <definedName name="TEST5" localSheetId="3">#REF!</definedName>
    <definedName name="TEST5" localSheetId="34">#REF!</definedName>
    <definedName name="TEST5">#REF!</definedName>
    <definedName name="TEST5___0" localSheetId="4">#REF!</definedName>
    <definedName name="TEST5___0" localSheetId="5">#REF!</definedName>
    <definedName name="TEST5___0" localSheetId="6">#REF!</definedName>
    <definedName name="TEST5___0" localSheetId="7">#REF!</definedName>
    <definedName name="TEST5___0" localSheetId="8">#REF!</definedName>
    <definedName name="TEST5___0" localSheetId="9">#REF!</definedName>
    <definedName name="TEST5___0" localSheetId="10">#REF!</definedName>
    <definedName name="TEST5___0" localSheetId="11">#REF!</definedName>
    <definedName name="TEST5___0" localSheetId="12">#REF!</definedName>
    <definedName name="TEST5___0" localSheetId="13">#REF!</definedName>
    <definedName name="TEST5___0" localSheetId="15">#REF!</definedName>
    <definedName name="TEST5___0" localSheetId="16">#REF!</definedName>
    <definedName name="TEST5___0" localSheetId="2">#REF!</definedName>
    <definedName name="TEST5___0" localSheetId="3">#REF!</definedName>
    <definedName name="TEST5___0" localSheetId="34">#REF!</definedName>
    <definedName name="TEST5___0">#REF!</definedName>
    <definedName name="TESTHKEY" localSheetId="4">#REF!</definedName>
    <definedName name="TESTHKEY" localSheetId="5">#REF!</definedName>
    <definedName name="TESTHKEY" localSheetId="6">#REF!</definedName>
    <definedName name="TESTHKEY" localSheetId="7">#REF!</definedName>
    <definedName name="TESTHKEY" localSheetId="8">#REF!</definedName>
    <definedName name="TESTHKEY" localSheetId="9">#REF!</definedName>
    <definedName name="TESTHKEY" localSheetId="10">#REF!</definedName>
    <definedName name="TESTHKEY" localSheetId="11">#REF!</definedName>
    <definedName name="TESTHKEY" localSheetId="12">#REF!</definedName>
    <definedName name="TESTHKEY" localSheetId="13">#REF!</definedName>
    <definedName name="TESTHKEY" localSheetId="15">#REF!</definedName>
    <definedName name="TESTHKEY" localSheetId="16">#REF!</definedName>
    <definedName name="TESTHKEY" localSheetId="2">#REF!</definedName>
    <definedName name="TESTHKEY" localSheetId="3">#REF!</definedName>
    <definedName name="TESTHKEY" localSheetId="34">#REF!</definedName>
    <definedName name="TESTHKEY">#REF!</definedName>
    <definedName name="TESTHKEY___0" localSheetId="4">#REF!</definedName>
    <definedName name="TESTHKEY___0" localSheetId="5">#REF!</definedName>
    <definedName name="TESTHKEY___0" localSheetId="6">#REF!</definedName>
    <definedName name="TESTHKEY___0" localSheetId="7">#REF!</definedName>
    <definedName name="TESTHKEY___0" localSheetId="8">#REF!</definedName>
    <definedName name="TESTHKEY___0" localSheetId="9">#REF!</definedName>
    <definedName name="TESTHKEY___0" localSheetId="10">#REF!</definedName>
    <definedName name="TESTHKEY___0" localSheetId="11">#REF!</definedName>
    <definedName name="TESTHKEY___0" localSheetId="12">#REF!</definedName>
    <definedName name="TESTHKEY___0" localSheetId="13">#REF!</definedName>
    <definedName name="TESTHKEY___0" localSheetId="15">#REF!</definedName>
    <definedName name="TESTHKEY___0" localSheetId="16">#REF!</definedName>
    <definedName name="TESTHKEY___0" localSheetId="2">#REF!</definedName>
    <definedName name="TESTHKEY___0" localSheetId="3">#REF!</definedName>
    <definedName name="TESTHKEY___0" localSheetId="34">#REF!</definedName>
    <definedName name="TESTHKEY___0">#REF!</definedName>
    <definedName name="TESTKEYS" localSheetId="4">#REF!</definedName>
    <definedName name="TESTKEYS" localSheetId="5">#REF!</definedName>
    <definedName name="TESTKEYS" localSheetId="6">#REF!</definedName>
    <definedName name="TESTKEYS" localSheetId="7">#REF!</definedName>
    <definedName name="TESTKEYS" localSheetId="8">#REF!</definedName>
    <definedName name="TESTKEYS" localSheetId="9">#REF!</definedName>
    <definedName name="TESTKEYS" localSheetId="10">#REF!</definedName>
    <definedName name="TESTKEYS" localSheetId="11">#REF!</definedName>
    <definedName name="TESTKEYS" localSheetId="12">#REF!</definedName>
    <definedName name="TESTKEYS" localSheetId="13">#REF!</definedName>
    <definedName name="TESTKEYS" localSheetId="15">#REF!</definedName>
    <definedName name="TESTKEYS" localSheetId="16">#REF!</definedName>
    <definedName name="TESTKEYS" localSheetId="2">#REF!</definedName>
    <definedName name="TESTKEYS" localSheetId="3">#REF!</definedName>
    <definedName name="TESTKEYS" localSheetId="34">#REF!</definedName>
    <definedName name="TESTKEYS">#REF!</definedName>
    <definedName name="TESTKEYS___0" localSheetId="4">[5]предопл!#REF!</definedName>
    <definedName name="TESTKEYS___0" localSheetId="5">[5]предопл!#REF!</definedName>
    <definedName name="TESTKEYS___0" localSheetId="6">[5]предопл!#REF!</definedName>
    <definedName name="TESTKEYS___0" localSheetId="7">[5]предопл!#REF!</definedName>
    <definedName name="TESTKEYS___0" localSheetId="8">[5]предопл!#REF!</definedName>
    <definedName name="TESTKEYS___0" localSheetId="9">[5]предопл!#REF!</definedName>
    <definedName name="TESTKEYS___0" localSheetId="10">[5]предопл!#REF!</definedName>
    <definedName name="TESTKEYS___0" localSheetId="11">[5]предопл!#REF!</definedName>
    <definedName name="TESTKEYS___0" localSheetId="12">[5]предопл!#REF!</definedName>
    <definedName name="TESTKEYS___0" localSheetId="13">[5]предопл!#REF!</definedName>
    <definedName name="TESTKEYS___0" localSheetId="15">[5]предопл!#REF!</definedName>
    <definedName name="TESTKEYS___0" localSheetId="16">[5]предопл!#REF!</definedName>
    <definedName name="TESTKEYS___0" localSheetId="2">[5]предопл!#REF!</definedName>
    <definedName name="TESTKEYS___0" localSheetId="3">[5]предопл!#REF!</definedName>
    <definedName name="TESTKEYS___0" localSheetId="34">[5]предопл!#REF!</definedName>
    <definedName name="TESTKEYS___0">[5]предопл!#REF!</definedName>
    <definedName name="TESTKEYS___26" localSheetId="4">#REF!</definedName>
    <definedName name="TESTKEYS___26" localSheetId="5">#REF!</definedName>
    <definedName name="TESTKEYS___26" localSheetId="6">#REF!</definedName>
    <definedName name="TESTKEYS___26" localSheetId="7">#REF!</definedName>
    <definedName name="TESTKEYS___26" localSheetId="8">#REF!</definedName>
    <definedName name="TESTKEYS___26" localSheetId="9">#REF!</definedName>
    <definedName name="TESTKEYS___26" localSheetId="10">#REF!</definedName>
    <definedName name="TESTKEYS___26" localSheetId="11">#REF!</definedName>
    <definedName name="TESTKEYS___26" localSheetId="12">#REF!</definedName>
    <definedName name="TESTKEYS___26" localSheetId="13">#REF!</definedName>
    <definedName name="TESTKEYS___26" localSheetId="15">#REF!</definedName>
    <definedName name="TESTKEYS___26" localSheetId="16">#REF!</definedName>
    <definedName name="TESTKEYS___26" localSheetId="2">#REF!</definedName>
    <definedName name="TESTKEYS___26" localSheetId="3">#REF!</definedName>
    <definedName name="TESTKEYS___26" localSheetId="34">#REF!</definedName>
    <definedName name="TESTKEYS___26">#REF!</definedName>
    <definedName name="TESTKEYS___39" localSheetId="4">#REF!</definedName>
    <definedName name="TESTKEYS___39" localSheetId="5">#REF!</definedName>
    <definedName name="TESTKEYS___39" localSheetId="6">#REF!</definedName>
    <definedName name="TESTKEYS___39" localSheetId="7">#REF!</definedName>
    <definedName name="TESTKEYS___39" localSheetId="8">#REF!</definedName>
    <definedName name="TESTKEYS___39" localSheetId="9">#REF!</definedName>
    <definedName name="TESTKEYS___39" localSheetId="10">#REF!</definedName>
    <definedName name="TESTKEYS___39" localSheetId="11">#REF!</definedName>
    <definedName name="TESTKEYS___39" localSheetId="12">#REF!</definedName>
    <definedName name="TESTKEYS___39" localSheetId="13">#REF!</definedName>
    <definedName name="TESTKEYS___39" localSheetId="15">#REF!</definedName>
    <definedName name="TESTKEYS___39" localSheetId="16">#REF!</definedName>
    <definedName name="TESTKEYS___39" localSheetId="2">#REF!</definedName>
    <definedName name="TESTKEYS___39" localSheetId="3">#REF!</definedName>
    <definedName name="TESTKEYS___39" localSheetId="34">#REF!</definedName>
    <definedName name="TESTKEYS___39">#REF!</definedName>
    <definedName name="TESTKEYS___40" localSheetId="4">#REF!</definedName>
    <definedName name="TESTKEYS___40" localSheetId="5">#REF!</definedName>
    <definedName name="TESTKEYS___40" localSheetId="6">#REF!</definedName>
    <definedName name="TESTKEYS___40" localSheetId="7">#REF!</definedName>
    <definedName name="TESTKEYS___40" localSheetId="8">#REF!</definedName>
    <definedName name="TESTKEYS___40" localSheetId="9">#REF!</definedName>
    <definedName name="TESTKEYS___40" localSheetId="10">#REF!</definedName>
    <definedName name="TESTKEYS___40" localSheetId="11">#REF!</definedName>
    <definedName name="TESTKEYS___40" localSheetId="12">#REF!</definedName>
    <definedName name="TESTKEYS___40" localSheetId="13">#REF!</definedName>
    <definedName name="TESTKEYS___40" localSheetId="15">#REF!</definedName>
    <definedName name="TESTKEYS___40" localSheetId="16">#REF!</definedName>
    <definedName name="TESTKEYS___40" localSheetId="2">#REF!</definedName>
    <definedName name="TESTKEYS___40" localSheetId="3">#REF!</definedName>
    <definedName name="TESTKEYS___40" localSheetId="34">#REF!</definedName>
    <definedName name="TESTKEYS___40">#REF!</definedName>
    <definedName name="TESTVKEY" localSheetId="4">#REF!</definedName>
    <definedName name="TESTVKEY" localSheetId="5">#REF!</definedName>
    <definedName name="TESTVKEY" localSheetId="6">#REF!</definedName>
    <definedName name="TESTVKEY" localSheetId="7">#REF!</definedName>
    <definedName name="TESTVKEY" localSheetId="8">#REF!</definedName>
    <definedName name="TESTVKEY" localSheetId="9">#REF!</definedName>
    <definedName name="TESTVKEY" localSheetId="10">#REF!</definedName>
    <definedName name="TESTVKEY" localSheetId="11">#REF!</definedName>
    <definedName name="TESTVKEY" localSheetId="12">#REF!</definedName>
    <definedName name="TESTVKEY" localSheetId="13">#REF!</definedName>
    <definedName name="TESTVKEY" localSheetId="15">#REF!</definedName>
    <definedName name="TESTVKEY" localSheetId="16">#REF!</definedName>
    <definedName name="TESTVKEY" localSheetId="2">#REF!</definedName>
    <definedName name="TESTVKEY" localSheetId="3">#REF!</definedName>
    <definedName name="TESTVKEY" localSheetId="34">#REF!</definedName>
    <definedName name="TESTVKEY">#REF!</definedName>
    <definedName name="TESTVKEY___0" localSheetId="4">[5]предопл!#REF!</definedName>
    <definedName name="TESTVKEY___0" localSheetId="5">[5]предопл!#REF!</definedName>
    <definedName name="TESTVKEY___0" localSheetId="6">[5]предопл!#REF!</definedName>
    <definedName name="TESTVKEY___0" localSheetId="7">[5]предопл!#REF!</definedName>
    <definedName name="TESTVKEY___0" localSheetId="8">[5]предопл!#REF!</definedName>
    <definedName name="TESTVKEY___0" localSheetId="9">[5]предопл!#REF!</definedName>
    <definedName name="TESTVKEY___0" localSheetId="10">[5]предопл!#REF!</definedName>
    <definedName name="TESTVKEY___0" localSheetId="11">[5]предопл!#REF!</definedName>
    <definedName name="TESTVKEY___0" localSheetId="12">[5]предопл!#REF!</definedName>
    <definedName name="TESTVKEY___0" localSheetId="13">[5]предопл!#REF!</definedName>
    <definedName name="TESTVKEY___0" localSheetId="15">[5]предопл!#REF!</definedName>
    <definedName name="TESTVKEY___0" localSheetId="16">[5]предопл!#REF!</definedName>
    <definedName name="TESTVKEY___0" localSheetId="2">[5]предопл!#REF!</definedName>
    <definedName name="TESTVKEY___0" localSheetId="3">[5]предопл!#REF!</definedName>
    <definedName name="TESTVKEY___0" localSheetId="34">[5]предопл!#REF!</definedName>
    <definedName name="TESTVKEY___0">[5]предопл!#REF!</definedName>
    <definedName name="TESTVKEY___26" localSheetId="4">#REF!</definedName>
    <definedName name="TESTVKEY___26" localSheetId="5">#REF!</definedName>
    <definedName name="TESTVKEY___26" localSheetId="6">#REF!</definedName>
    <definedName name="TESTVKEY___26" localSheetId="7">#REF!</definedName>
    <definedName name="TESTVKEY___26" localSheetId="8">#REF!</definedName>
    <definedName name="TESTVKEY___26" localSheetId="9">#REF!</definedName>
    <definedName name="TESTVKEY___26" localSheetId="10">#REF!</definedName>
    <definedName name="TESTVKEY___26" localSheetId="11">#REF!</definedName>
    <definedName name="TESTVKEY___26" localSheetId="12">#REF!</definedName>
    <definedName name="TESTVKEY___26" localSheetId="13">#REF!</definedName>
    <definedName name="TESTVKEY___26" localSheetId="15">#REF!</definedName>
    <definedName name="TESTVKEY___26" localSheetId="16">#REF!</definedName>
    <definedName name="TESTVKEY___26" localSheetId="2">#REF!</definedName>
    <definedName name="TESTVKEY___26" localSheetId="3">#REF!</definedName>
    <definedName name="TESTVKEY___26" localSheetId="34">#REF!</definedName>
    <definedName name="TESTVKEY___26">#REF!</definedName>
    <definedName name="TESTVKEY___39" localSheetId="4">#REF!</definedName>
    <definedName name="TESTVKEY___39" localSheetId="5">#REF!</definedName>
    <definedName name="TESTVKEY___39" localSheetId="6">#REF!</definedName>
    <definedName name="TESTVKEY___39" localSheetId="7">#REF!</definedName>
    <definedName name="TESTVKEY___39" localSheetId="8">#REF!</definedName>
    <definedName name="TESTVKEY___39" localSheetId="9">#REF!</definedName>
    <definedName name="TESTVKEY___39" localSheetId="10">#REF!</definedName>
    <definedName name="TESTVKEY___39" localSheetId="11">#REF!</definedName>
    <definedName name="TESTVKEY___39" localSheetId="12">#REF!</definedName>
    <definedName name="TESTVKEY___39" localSheetId="13">#REF!</definedName>
    <definedName name="TESTVKEY___39" localSheetId="15">#REF!</definedName>
    <definedName name="TESTVKEY___39" localSheetId="16">#REF!</definedName>
    <definedName name="TESTVKEY___39" localSheetId="2">#REF!</definedName>
    <definedName name="TESTVKEY___39" localSheetId="3">#REF!</definedName>
    <definedName name="TESTVKEY___39" localSheetId="34">#REF!</definedName>
    <definedName name="TESTVKEY___39">#REF!</definedName>
    <definedName name="TESTVKEY___40" localSheetId="4">#REF!</definedName>
    <definedName name="TESTVKEY___40" localSheetId="5">#REF!</definedName>
    <definedName name="TESTVKEY___40" localSheetId="6">#REF!</definedName>
    <definedName name="TESTVKEY___40" localSheetId="7">#REF!</definedName>
    <definedName name="TESTVKEY___40" localSheetId="8">#REF!</definedName>
    <definedName name="TESTVKEY___40" localSheetId="9">#REF!</definedName>
    <definedName name="TESTVKEY___40" localSheetId="10">#REF!</definedName>
    <definedName name="TESTVKEY___40" localSheetId="11">#REF!</definedName>
    <definedName name="TESTVKEY___40" localSheetId="12">#REF!</definedName>
    <definedName name="TESTVKEY___40" localSheetId="13">#REF!</definedName>
    <definedName name="TESTVKEY___40" localSheetId="15">#REF!</definedName>
    <definedName name="TESTVKEY___40" localSheetId="16">#REF!</definedName>
    <definedName name="TESTVKEY___40" localSheetId="2">#REF!</definedName>
    <definedName name="TESTVKEY___40" localSheetId="3">#REF!</definedName>
    <definedName name="TESTVKEY___40" localSheetId="34">#REF!</definedName>
    <definedName name="TESTVKEY___40">#REF!</definedName>
    <definedName name="vlook1">HIDDEN!$A$1:$B$155</definedName>
    <definedName name="wrn.Adjusted._.Financials." localSheetId="26" hidden="1">{"Adjusted Balance Sheet",#N/A,FALSE,"HI Lexington";"Adjusted Income Statement",#N/A,FALSE,"HI Lexington"}</definedName>
    <definedName name="wrn.Adjusted._.Financials." localSheetId="21" hidden="1">{"Adjusted Balance Sheet",#N/A,FALSE,"HI Lexington";"Adjusted Income Statement",#N/A,FALSE,"HI Lexington"}</definedName>
    <definedName name="wrn.Adjusted._.Financials." localSheetId="22" hidden="1">{"Adjusted Balance Sheet",#N/A,FALSE,"HI Lexington";"Adjusted Income Statement",#N/A,FALSE,"HI Lexington"}</definedName>
    <definedName name="wrn.Adjusted._.Financials." hidden="1">{"Adjusted Balance Sheet",#N/A,FALSE,"HI Lexington";"Adjusted Income Statement",#N/A,FALSE,"HI Lexington"}</definedName>
    <definedName name="wrn.All._.Bass._.Schedules." localSheetId="26" hidden="1">{"Adjusted Balance Sheet",#N/A,FALSE,"Asia Management Contracts";"Adjusted Income Statement",#N/A,FALSE,"Asia Management Contracts";"Total Revenue",#N/A,FALSE,"Asia Management Contracts";"Operating Cost Breakdown",#N/A,FALSE,"Asia Management Contracts";"Allocated Cost Breakdown",#N/A,FALSE,"Asia Management Contracts";"D&amp;A Breakdown",#N/A,FALSE,"Asia Management Contracts";"Overhead D&amp;A Allocation",#N/A,FALSE,"Asia Management Contracts";"Capex Breakdown",#N/A,FALSE,"Asia Management Contracts";"CTP Breakdown",#N/A,FALSE,"Asia Management Contracts";"Total Assets",#N/A,FALSE,"Asia Management Contracts";"Owned Hotel Total",#N/A,FALSE,"Asia Management Contracts";"Franchise Agreements",#N/A,FALSE,"Asia Management Contracts";"Management Contracts",#N/A,FALSE,"Asia Management Contracts";"Unconsolidated Affiliates",#N/A,FALSE,"Asia Management Contracts";"Midland Hotel",#N/A,FALSE,"Asia Management Contracts";"Staybridge Suites",#N/A,FALSE,"Asia Management Contracts";"IC Stephen Austin",#N/A,FALSE,"Asia Management Contracts";"HI South Bend",#N/A,FALSE,"Asia Management Contracts";"HI San Antonio",#N/A,FALSE,"Asia Management Contracts";"HI Memphis East",#N/A,FALSE,"Asia Management Contracts";"HI Lexington",#N/A,FALSE,"Asia Management Contracts";"HI Atlanta",#N/A,FALSE,"Asia Management Contracts";"HI Anaheim",#N/A,FALSE,"Asia Management Contracts";"CP White Plains",#N/A,FALSE,"Asia Management Contracts";"CP United Nations",#N/A,FALSE,"Asia Management Contracts";"CP Santiago",#N/A,FALSE,"Asia Management Contracts";"CP Redondo Beach",#N/A,FALSE,"Asia Management Contracts";"CP LAX",#N/A,FALSE,"Asia Management Contracts";"CP Houston Galleria",#N/A,FALSE,"Asia Management Contracts";"Americas Franchise",#N/A,FALSE,"Asia Management Contracts";"Americas Franchise 2",#N/A,FALSE,"Asia Management Contracts";"Asia Franchise 1",#N/A,FALSE,"Asia Management Contracts";"Asia Franchise 2",#N/A,FALSE,"Asia Management Contracts";"EMEA Franchise",#N/A,FALSE,"Asia Management Contracts";"EMEA Franchise 2",#N/A,FALSE,"Asia Management Contracts";"Bristol Management 1",#N/A,FALSE,"Asia Management Contracts";"Bristol Management 2",#N/A,FALSE,"Asia Management Contracts";"Asia Management 1",#N/A,FALSE,"Asia Management Contracts";"Asia Management 2",#N/A,FALSE,"Asia Management Contracts";"Americas Managed 1",#N/A,FALSE,"Asia Management Contracts";"Americas Managed 2",#N/A,FALSE,"Asia Management Contracts";"Asia Other Royalty 1",#N/A,FALSE,"Asia Management Contracts";"Asia Other Royalty 2",#N/A,FALSE,"Asia Management Contracts";"EMEA Cost Allocation",#N/A,FALSE,"Asia Cost Allocation";"Asia cost allocation",#N/A,FALSE,"Asia Cost Allocation"}</definedName>
    <definedName name="wrn.All._.Bass._.Schedules." localSheetId="21" hidden="1">{"Adjusted Balance Sheet",#N/A,FALSE,"Asia Management Contracts";"Adjusted Income Statement",#N/A,FALSE,"Asia Management Contracts";"Total Revenue",#N/A,FALSE,"Asia Management Contracts";"Operating Cost Breakdown",#N/A,FALSE,"Asia Management Contracts";"Allocated Cost Breakdown",#N/A,FALSE,"Asia Management Contracts";"D&amp;A Breakdown",#N/A,FALSE,"Asia Management Contracts";"Overhead D&amp;A Allocation",#N/A,FALSE,"Asia Management Contracts";"Capex Breakdown",#N/A,FALSE,"Asia Management Contracts";"CTP Breakdown",#N/A,FALSE,"Asia Management Contracts";"Total Assets",#N/A,FALSE,"Asia Management Contracts";"Owned Hotel Total",#N/A,FALSE,"Asia Management Contracts";"Franchise Agreements",#N/A,FALSE,"Asia Management Contracts";"Management Contracts",#N/A,FALSE,"Asia Management Contracts";"Unconsolidated Affiliates",#N/A,FALSE,"Asia Management Contracts";"Midland Hotel",#N/A,FALSE,"Asia Management Contracts";"Staybridge Suites",#N/A,FALSE,"Asia Management Contracts";"IC Stephen Austin",#N/A,FALSE,"Asia Management Contracts";"HI South Bend",#N/A,FALSE,"Asia Management Contracts";"HI San Antonio",#N/A,FALSE,"Asia Management Contracts";"HI Memphis East",#N/A,FALSE,"Asia Management Contracts";"HI Lexington",#N/A,FALSE,"Asia Management Contracts";"HI Atlanta",#N/A,FALSE,"Asia Management Contracts";"HI Anaheim",#N/A,FALSE,"Asia Management Contracts";"CP White Plains",#N/A,FALSE,"Asia Management Contracts";"CP United Nations",#N/A,FALSE,"Asia Management Contracts";"CP Santiago",#N/A,FALSE,"Asia Management Contracts";"CP Redondo Beach",#N/A,FALSE,"Asia Management Contracts";"CP LAX",#N/A,FALSE,"Asia Management Contracts";"CP Houston Galleria",#N/A,FALSE,"Asia Management Contracts";"Americas Franchise",#N/A,FALSE,"Asia Management Contracts";"Americas Franchise 2",#N/A,FALSE,"Asia Management Contracts";"Asia Franchise 1",#N/A,FALSE,"Asia Management Contracts";"Asia Franchise 2",#N/A,FALSE,"Asia Management Contracts";"EMEA Franchise",#N/A,FALSE,"Asia Management Contracts";"EMEA Franchise 2",#N/A,FALSE,"Asia Management Contracts";"Bristol Management 1",#N/A,FALSE,"Asia Management Contracts";"Bristol Management 2",#N/A,FALSE,"Asia Management Contracts";"Asia Management 1",#N/A,FALSE,"Asia Management Contracts";"Asia Management 2",#N/A,FALSE,"Asia Management Contracts";"Americas Managed 1",#N/A,FALSE,"Asia Management Contracts";"Americas Managed 2",#N/A,FALSE,"Asia Management Contracts";"Asia Other Royalty 1",#N/A,FALSE,"Asia Management Contracts";"Asia Other Royalty 2",#N/A,FALSE,"Asia Management Contracts";"EMEA Cost Allocation",#N/A,FALSE,"Asia Cost Allocation";"Asia cost allocation",#N/A,FALSE,"Asia Cost Allocation"}</definedName>
    <definedName name="wrn.All._.Bass._.Schedules." localSheetId="22" hidden="1">{"Adjusted Balance Sheet",#N/A,FALSE,"Asia Management Contracts";"Adjusted Income Statement",#N/A,FALSE,"Asia Management Contracts";"Total Revenue",#N/A,FALSE,"Asia Management Contracts";"Operating Cost Breakdown",#N/A,FALSE,"Asia Management Contracts";"Allocated Cost Breakdown",#N/A,FALSE,"Asia Management Contracts";"D&amp;A Breakdown",#N/A,FALSE,"Asia Management Contracts";"Overhead D&amp;A Allocation",#N/A,FALSE,"Asia Management Contracts";"Capex Breakdown",#N/A,FALSE,"Asia Management Contracts";"CTP Breakdown",#N/A,FALSE,"Asia Management Contracts";"Total Assets",#N/A,FALSE,"Asia Management Contracts";"Owned Hotel Total",#N/A,FALSE,"Asia Management Contracts";"Franchise Agreements",#N/A,FALSE,"Asia Management Contracts";"Management Contracts",#N/A,FALSE,"Asia Management Contracts";"Unconsolidated Affiliates",#N/A,FALSE,"Asia Management Contracts";"Midland Hotel",#N/A,FALSE,"Asia Management Contracts";"Staybridge Suites",#N/A,FALSE,"Asia Management Contracts";"IC Stephen Austin",#N/A,FALSE,"Asia Management Contracts";"HI South Bend",#N/A,FALSE,"Asia Management Contracts";"HI San Antonio",#N/A,FALSE,"Asia Management Contracts";"HI Memphis East",#N/A,FALSE,"Asia Management Contracts";"HI Lexington",#N/A,FALSE,"Asia Management Contracts";"HI Atlanta",#N/A,FALSE,"Asia Management Contracts";"HI Anaheim",#N/A,FALSE,"Asia Management Contracts";"CP White Plains",#N/A,FALSE,"Asia Management Contracts";"CP United Nations",#N/A,FALSE,"Asia Management Contracts";"CP Santiago",#N/A,FALSE,"Asia Management Contracts";"CP Redondo Beach",#N/A,FALSE,"Asia Management Contracts";"CP LAX",#N/A,FALSE,"Asia Management Contracts";"CP Houston Galleria",#N/A,FALSE,"Asia Management Contracts";"Americas Franchise",#N/A,FALSE,"Asia Management Contracts";"Americas Franchise 2",#N/A,FALSE,"Asia Management Contracts";"Asia Franchise 1",#N/A,FALSE,"Asia Management Contracts";"Asia Franchise 2",#N/A,FALSE,"Asia Management Contracts";"EMEA Franchise",#N/A,FALSE,"Asia Management Contracts";"EMEA Franchise 2",#N/A,FALSE,"Asia Management Contracts";"Bristol Management 1",#N/A,FALSE,"Asia Management Contracts";"Bristol Management 2",#N/A,FALSE,"Asia Management Contracts";"Asia Management 1",#N/A,FALSE,"Asia Management Contracts";"Asia Management 2",#N/A,FALSE,"Asia Management Contracts";"Americas Managed 1",#N/A,FALSE,"Asia Management Contracts";"Americas Managed 2",#N/A,FALSE,"Asia Management Contracts";"Asia Other Royalty 1",#N/A,FALSE,"Asia Management Contracts";"Asia Other Royalty 2",#N/A,FALSE,"Asia Management Contracts";"EMEA Cost Allocation",#N/A,FALSE,"Asia Cost Allocation";"Asia cost allocation",#N/A,FALSE,"Asia Cost Allocation"}</definedName>
    <definedName name="wrn.All._.Bass._.Schedules." hidden="1">{"Adjusted Balance Sheet",#N/A,FALSE,"Asia Management Contracts";"Adjusted Income Statement",#N/A,FALSE,"Asia Management Contracts";"Total Revenue",#N/A,FALSE,"Asia Management Contracts";"Operating Cost Breakdown",#N/A,FALSE,"Asia Management Contracts";"Allocated Cost Breakdown",#N/A,FALSE,"Asia Management Contracts";"D&amp;A Breakdown",#N/A,FALSE,"Asia Management Contracts";"Overhead D&amp;A Allocation",#N/A,FALSE,"Asia Management Contracts";"Capex Breakdown",#N/A,FALSE,"Asia Management Contracts";"CTP Breakdown",#N/A,FALSE,"Asia Management Contracts";"Total Assets",#N/A,FALSE,"Asia Management Contracts";"Owned Hotel Total",#N/A,FALSE,"Asia Management Contracts";"Franchise Agreements",#N/A,FALSE,"Asia Management Contracts";"Management Contracts",#N/A,FALSE,"Asia Management Contracts";"Unconsolidated Affiliates",#N/A,FALSE,"Asia Management Contracts";"Midland Hotel",#N/A,FALSE,"Asia Management Contracts";"Staybridge Suites",#N/A,FALSE,"Asia Management Contracts";"IC Stephen Austin",#N/A,FALSE,"Asia Management Contracts";"HI South Bend",#N/A,FALSE,"Asia Management Contracts";"HI San Antonio",#N/A,FALSE,"Asia Management Contracts";"HI Memphis East",#N/A,FALSE,"Asia Management Contracts";"HI Lexington",#N/A,FALSE,"Asia Management Contracts";"HI Atlanta",#N/A,FALSE,"Asia Management Contracts";"HI Anaheim",#N/A,FALSE,"Asia Management Contracts";"CP White Plains",#N/A,FALSE,"Asia Management Contracts";"CP United Nations",#N/A,FALSE,"Asia Management Contracts";"CP Santiago",#N/A,FALSE,"Asia Management Contracts";"CP Redondo Beach",#N/A,FALSE,"Asia Management Contracts";"CP LAX",#N/A,FALSE,"Asia Management Contracts";"CP Houston Galleria",#N/A,FALSE,"Asia Management Contracts";"Americas Franchise",#N/A,FALSE,"Asia Management Contracts";"Americas Franchise 2",#N/A,FALSE,"Asia Management Contracts";"Asia Franchise 1",#N/A,FALSE,"Asia Management Contracts";"Asia Franchise 2",#N/A,FALSE,"Asia Management Contracts";"EMEA Franchise",#N/A,FALSE,"Asia Management Contracts";"EMEA Franchise 2",#N/A,FALSE,"Asia Management Contracts";"Bristol Management 1",#N/A,FALSE,"Asia Management Contracts";"Bristol Management 2",#N/A,FALSE,"Asia Management Contracts";"Asia Management 1",#N/A,FALSE,"Asia Management Contracts";"Asia Management 2",#N/A,FALSE,"Asia Management Contracts";"Americas Managed 1",#N/A,FALSE,"Asia Management Contracts";"Americas Managed 2",#N/A,FALSE,"Asia Management Contracts";"Asia Other Royalty 1",#N/A,FALSE,"Asia Management Contracts";"Asia Other Royalty 2",#N/A,FALSE,"Asia Management Contracts";"EMEA Cost Allocation",#N/A,FALSE,"Asia Cost Allocation";"Asia cost allocation",#N/A,FALSE,"Asia Cost Allocation"}</definedName>
    <definedName name="wrn.Bass._.Exhibits." localSheetId="26" hidden="1">{"Adjusted Balance Sheet",#N/A,FALSE,"Asia Cost Allocation";"Adjusted Income Statement",#N/A,FALSE,"Asia Cost Allocation";"Americas Franchise",#N/A,FALSE,"Asia Cost Allocation";"Americas Franchise 2",#N/A,FALSE,"Asia Cost Allocation";"EMEA Franchise",#N/A,FALSE,"Asia Cost Allocation";"EMEA Franchise 2",#N/A,FALSE,"Asia Cost Allocation";"Asia Franchise 1",#N/A,FALSE,"Asia Cost Allocation";"Asia Franchise 2",#N/A,FALSE,"Asia Cost Allocation";"Americas Managed 1",#N/A,FALSE,"Asia Cost Allocation";"Americas Managed 2",#N/A,FALSE,"Asia Cost Allocation";"Asia Management 1",#N/A,FALSE,"Asia Cost Allocation";"Asia Management 2",#N/A,FALSE,"Asia Cost Allocation";"Bristol Management 1",#N/A,FALSE,"Asia Cost Allocation";"Bristol Management 2",#N/A,FALSE,"Asia Cost Allocation";"Asia Other Royalty 1",#N/A,FALSE,"Asia Cost Allocation";"Asia Other Royalty 2",#N/A,FALSE,"Asia Cost Allocation";"HI Atlanta",#N/A,FALSE,"Asia Cost Allocation";"HI San Antonio",#N/A,FALSE,"Asia Cost Allocation";"HI Lexington",#N/A,FALSE,"Asia Cost Allocation";"HI South Bend",#N/A,FALSE,"Asia Cost Allocation";"HI Memphis East",#N/A,FALSE,"Asia Cost Allocation";"HI Anaheim",#N/A,FALSE,"Asia Cost Allocation";"CP United Nations",#N/A,FALSE,"Asia Cost Allocation";"CP Houston Galleria",#N/A,FALSE,"Asia Cost Allocation";"CP Redondo Beach",#N/A,FALSE,"Asia Cost Allocation";"CP White Plains",#N/A,FALSE,"Asia Cost Allocation";"CP Santiago",#N/A,FALSE,"Asia Cost Allocation";"CP LAX",#N/A,FALSE,"Asia Cost Allocation";"IC Stephen Austin",#N/A,FALSE,"Asia Cost Allocation";"Staybridge Suites",#N/A,FALSE,"Asia Cost Allocation";"Unconsolidated Affiliates",#N/A,FALSE,"Asia Cost Allocation";"Midland Hotel",#N/A,FALSE,"Asia Cost Allocation";"Asia cost allocation",#N/A,FALSE,"Asia Cost Allocation";"EMEA Cost Allocation",#N/A,FALSE,"Asia Cost Allocation"}</definedName>
    <definedName name="wrn.Bass._.Exhibits." localSheetId="21" hidden="1">{"Adjusted Balance Sheet",#N/A,FALSE,"Asia Cost Allocation";"Adjusted Income Statement",#N/A,FALSE,"Asia Cost Allocation";"Americas Franchise",#N/A,FALSE,"Asia Cost Allocation";"Americas Franchise 2",#N/A,FALSE,"Asia Cost Allocation";"EMEA Franchise",#N/A,FALSE,"Asia Cost Allocation";"EMEA Franchise 2",#N/A,FALSE,"Asia Cost Allocation";"Asia Franchise 1",#N/A,FALSE,"Asia Cost Allocation";"Asia Franchise 2",#N/A,FALSE,"Asia Cost Allocation";"Americas Managed 1",#N/A,FALSE,"Asia Cost Allocation";"Americas Managed 2",#N/A,FALSE,"Asia Cost Allocation";"Asia Management 1",#N/A,FALSE,"Asia Cost Allocation";"Asia Management 2",#N/A,FALSE,"Asia Cost Allocation";"Bristol Management 1",#N/A,FALSE,"Asia Cost Allocation";"Bristol Management 2",#N/A,FALSE,"Asia Cost Allocation";"Asia Other Royalty 1",#N/A,FALSE,"Asia Cost Allocation";"Asia Other Royalty 2",#N/A,FALSE,"Asia Cost Allocation";"HI Atlanta",#N/A,FALSE,"Asia Cost Allocation";"HI San Antonio",#N/A,FALSE,"Asia Cost Allocation";"HI Lexington",#N/A,FALSE,"Asia Cost Allocation";"HI South Bend",#N/A,FALSE,"Asia Cost Allocation";"HI Memphis East",#N/A,FALSE,"Asia Cost Allocation";"HI Anaheim",#N/A,FALSE,"Asia Cost Allocation";"CP United Nations",#N/A,FALSE,"Asia Cost Allocation";"CP Houston Galleria",#N/A,FALSE,"Asia Cost Allocation";"CP Redondo Beach",#N/A,FALSE,"Asia Cost Allocation";"CP White Plains",#N/A,FALSE,"Asia Cost Allocation";"CP Santiago",#N/A,FALSE,"Asia Cost Allocation";"CP LAX",#N/A,FALSE,"Asia Cost Allocation";"IC Stephen Austin",#N/A,FALSE,"Asia Cost Allocation";"Staybridge Suites",#N/A,FALSE,"Asia Cost Allocation";"Unconsolidated Affiliates",#N/A,FALSE,"Asia Cost Allocation";"Midland Hotel",#N/A,FALSE,"Asia Cost Allocation";"Asia cost allocation",#N/A,FALSE,"Asia Cost Allocation";"EMEA Cost Allocation",#N/A,FALSE,"Asia Cost Allocation"}</definedName>
    <definedName name="wrn.Bass._.Exhibits." localSheetId="22" hidden="1">{"Adjusted Balance Sheet",#N/A,FALSE,"Asia Cost Allocation";"Adjusted Income Statement",#N/A,FALSE,"Asia Cost Allocation";"Americas Franchise",#N/A,FALSE,"Asia Cost Allocation";"Americas Franchise 2",#N/A,FALSE,"Asia Cost Allocation";"EMEA Franchise",#N/A,FALSE,"Asia Cost Allocation";"EMEA Franchise 2",#N/A,FALSE,"Asia Cost Allocation";"Asia Franchise 1",#N/A,FALSE,"Asia Cost Allocation";"Asia Franchise 2",#N/A,FALSE,"Asia Cost Allocation";"Americas Managed 1",#N/A,FALSE,"Asia Cost Allocation";"Americas Managed 2",#N/A,FALSE,"Asia Cost Allocation";"Asia Management 1",#N/A,FALSE,"Asia Cost Allocation";"Asia Management 2",#N/A,FALSE,"Asia Cost Allocation";"Bristol Management 1",#N/A,FALSE,"Asia Cost Allocation";"Bristol Management 2",#N/A,FALSE,"Asia Cost Allocation";"Asia Other Royalty 1",#N/A,FALSE,"Asia Cost Allocation";"Asia Other Royalty 2",#N/A,FALSE,"Asia Cost Allocation";"HI Atlanta",#N/A,FALSE,"Asia Cost Allocation";"HI San Antonio",#N/A,FALSE,"Asia Cost Allocation";"HI Lexington",#N/A,FALSE,"Asia Cost Allocation";"HI South Bend",#N/A,FALSE,"Asia Cost Allocation";"HI Memphis East",#N/A,FALSE,"Asia Cost Allocation";"HI Anaheim",#N/A,FALSE,"Asia Cost Allocation";"CP United Nations",#N/A,FALSE,"Asia Cost Allocation";"CP Houston Galleria",#N/A,FALSE,"Asia Cost Allocation";"CP Redondo Beach",#N/A,FALSE,"Asia Cost Allocation";"CP White Plains",#N/A,FALSE,"Asia Cost Allocation";"CP Santiago",#N/A,FALSE,"Asia Cost Allocation";"CP LAX",#N/A,FALSE,"Asia Cost Allocation";"IC Stephen Austin",#N/A,FALSE,"Asia Cost Allocation";"Staybridge Suites",#N/A,FALSE,"Asia Cost Allocation";"Unconsolidated Affiliates",#N/A,FALSE,"Asia Cost Allocation";"Midland Hotel",#N/A,FALSE,"Asia Cost Allocation";"Asia cost allocation",#N/A,FALSE,"Asia Cost Allocation";"EMEA Cost Allocation",#N/A,FALSE,"Asia Cost Allocation"}</definedName>
    <definedName name="wrn.Bass._.Exhibits." hidden="1">{"Adjusted Balance Sheet",#N/A,FALSE,"Asia Cost Allocation";"Adjusted Income Statement",#N/A,FALSE,"Asia Cost Allocation";"Americas Franchise",#N/A,FALSE,"Asia Cost Allocation";"Americas Franchise 2",#N/A,FALSE,"Asia Cost Allocation";"EMEA Franchise",#N/A,FALSE,"Asia Cost Allocation";"EMEA Franchise 2",#N/A,FALSE,"Asia Cost Allocation";"Asia Franchise 1",#N/A,FALSE,"Asia Cost Allocation";"Asia Franchise 2",#N/A,FALSE,"Asia Cost Allocation";"Americas Managed 1",#N/A,FALSE,"Asia Cost Allocation";"Americas Managed 2",#N/A,FALSE,"Asia Cost Allocation";"Asia Management 1",#N/A,FALSE,"Asia Cost Allocation";"Asia Management 2",#N/A,FALSE,"Asia Cost Allocation";"Bristol Management 1",#N/A,FALSE,"Asia Cost Allocation";"Bristol Management 2",#N/A,FALSE,"Asia Cost Allocation";"Asia Other Royalty 1",#N/A,FALSE,"Asia Cost Allocation";"Asia Other Royalty 2",#N/A,FALSE,"Asia Cost Allocation";"HI Atlanta",#N/A,FALSE,"Asia Cost Allocation";"HI San Antonio",#N/A,FALSE,"Asia Cost Allocation";"HI Lexington",#N/A,FALSE,"Asia Cost Allocation";"HI South Bend",#N/A,FALSE,"Asia Cost Allocation";"HI Memphis East",#N/A,FALSE,"Asia Cost Allocation";"HI Anaheim",#N/A,FALSE,"Asia Cost Allocation";"CP United Nations",#N/A,FALSE,"Asia Cost Allocation";"CP Houston Galleria",#N/A,FALSE,"Asia Cost Allocation";"CP Redondo Beach",#N/A,FALSE,"Asia Cost Allocation";"CP White Plains",#N/A,FALSE,"Asia Cost Allocation";"CP Santiago",#N/A,FALSE,"Asia Cost Allocation";"CP LAX",#N/A,FALSE,"Asia Cost Allocation";"IC Stephen Austin",#N/A,FALSE,"Asia Cost Allocation";"Staybridge Suites",#N/A,FALSE,"Asia Cost Allocation";"Unconsolidated Affiliates",#N/A,FALSE,"Asia Cost Allocation";"Midland Hotel",#N/A,FALSE,"Asia Cost Allocation";"Asia cost allocation",#N/A,FALSE,"Asia Cost Allocation";"EMEA Cost Allocation",#N/A,FALSE,"Asia Cost Allocation"}</definedName>
    <definedName name="wrn.Cost._.Allocations." localSheetId="26" hidden="1">{"Asia cost allocation",#N/A,FALSE,"HI Lexington";"EMEA Cost Allocation",#N/A,FALSE,"HI Lexington"}</definedName>
    <definedName name="wrn.Cost._.Allocations." localSheetId="21" hidden="1">{"Asia cost allocation",#N/A,FALSE,"HI Lexington";"EMEA Cost Allocation",#N/A,FALSE,"HI Lexington"}</definedName>
    <definedName name="wrn.Cost._.Allocations." localSheetId="22" hidden="1">{"Asia cost allocation",#N/A,FALSE,"HI Lexington";"EMEA Cost Allocation",#N/A,FALSE,"HI Lexington"}</definedName>
    <definedName name="wrn.Cost._.Allocations." hidden="1">{"Asia cost allocation",#N/A,FALSE,"HI Lexington";"EMEA Cost Allocation",#N/A,FALSE,"HI Lexington"}</definedName>
    <definedName name="wrn.customer._.input." localSheetId="26" hidden="1">{"customer input",#N/A,FALSE,"Customer Input"}</definedName>
    <definedName name="wrn.customer._.input." localSheetId="21" hidden="1">{"customer input",#N/A,FALSE,"Customer Input"}</definedName>
    <definedName name="wrn.customer._.input." localSheetId="22" hidden="1">{"customer input",#N/A,FALSE,"Customer Input"}</definedName>
    <definedName name="wrn.customer._.input." hidden="1">{"customer input",#N/A,FALSE,"Customer Input"}</definedName>
    <definedName name="wrn.customer._.value." localSheetId="26" hidden="1">{"Customer Value",#N/A,FALSE,"Customer Value Analysis"}</definedName>
    <definedName name="wrn.customer._.value." localSheetId="21" hidden="1">{"Customer Value",#N/A,FALSE,"Customer Value Analysis"}</definedName>
    <definedName name="wrn.customer._.value." localSheetId="22" hidden="1">{"Customer Value",#N/A,FALSE,"Customer Value Analysis"}</definedName>
    <definedName name="wrn.customer._.value." hidden="1">{"Customer Value",#N/A,FALSE,"Customer Value Analysis"}</definedName>
    <definedName name="wrn.DCIS." localSheetId="26" hidden="1">{"DCIS",#N/A,FALSE,"IS DCIS ";"DCIS 6_30_96",#N/A,FALSE,"IS DCIS ";"DCIS 6_30_97",#N/A,FALSE,"IS DCIS ";"DCIS LTM",#N/A,FALSE,"IS DCIS "}</definedName>
    <definedName name="wrn.DCIS." localSheetId="21" hidden="1">{"DCIS",#N/A,FALSE,"IS DCIS ";"DCIS 6_30_96",#N/A,FALSE,"IS DCIS ";"DCIS 6_30_97",#N/A,FALSE,"IS DCIS ";"DCIS LTM",#N/A,FALSE,"IS DCIS "}</definedName>
    <definedName name="wrn.DCIS." localSheetId="22" hidden="1">{"DCIS",#N/A,FALSE,"IS DCIS ";"DCIS 6_30_96",#N/A,FALSE,"IS DCIS ";"DCIS 6_30_97",#N/A,FALSE,"IS DCIS ";"DCIS LTM",#N/A,FALSE,"IS DCIS "}</definedName>
    <definedName name="wrn.DCIS." hidden="1">{"DCIS",#N/A,FALSE,"IS DCIS ";"DCIS 6_30_96",#N/A,FALSE,"IS DCIS ";"DCIS 6_30_97",#N/A,FALSE,"IS DCIS ";"DCIS LTM",#N/A,FALSE,"IS DCIS "}</definedName>
    <definedName name="wrn.DMPS." localSheetId="26" hidden="1">{"DMPS 1996",#N/A,FALSE,"IS DMPS";"DMPS 6_30_96",#N/A,FALSE,"IS DMPS";"DMPS 6_30_97",#N/A,FALSE,"IS DMPS";"DMPS LTM",#N/A,FALSE,"IS DMPS"}</definedName>
    <definedName name="wrn.DMPS." localSheetId="21" hidden="1">{"DMPS 1996",#N/A,FALSE,"IS DMPS";"DMPS 6_30_96",#N/A,FALSE,"IS DMPS";"DMPS 6_30_97",#N/A,FALSE,"IS DMPS";"DMPS LTM",#N/A,FALSE,"IS DMPS"}</definedName>
    <definedName name="wrn.DMPS." localSheetId="22" hidden="1">{"DMPS 1996",#N/A,FALSE,"IS DMPS";"DMPS 6_30_96",#N/A,FALSE,"IS DMPS";"DMPS 6_30_97",#N/A,FALSE,"IS DMPS";"DMPS LTM",#N/A,FALSE,"IS DMPS"}</definedName>
    <definedName name="wrn.DMPS." hidden="1">{"DMPS 1996",#N/A,FALSE,"IS DMPS";"DMPS 6_30_96",#N/A,FALSE,"IS DMPS";"DMPS 6_30_97",#N/A,FALSE,"IS DMPS";"DMPS LTM",#N/A,FALSE,"IS DMPS"}</definedName>
    <definedName name="wrn.Exhibits." localSheetId="26" hidden="1">{"View Dollar IS",#N/A,FALSE,"Historical Income Statement";"View Common IS",#N/A,FALSE,"Historical Income Statement";"View Dollar BS",#N/A,FALSE,"Historical Balance Sheet";"View Common BS",#N/A,FALSE,"Historical Balance Sheet";"View Inventory",#N/A,FALSE,"Inventory Analysis";"View Workforce",#N/A,FALSE,"Workforce Analysis";"View Trademark BP",#N/A,FALSE,"Best Power Trademark Analysis";"View Distribution Channel",#N/A,FALSE,"Distribution Channel Analysis";"Technology Summary Sheet",#N/A,FALSE,"Technology";"Technology 2",#N/A,FALSE,"Technology";"Technology 3",#N/A,FALSE,"Technology";"Technology 4",#N/A,FALSE,"Technology"}</definedName>
    <definedName name="wrn.Exhibits." localSheetId="21" hidden="1">{"View Dollar IS",#N/A,FALSE,"Historical Income Statement";"View Common IS",#N/A,FALSE,"Historical Income Statement";"View Dollar BS",#N/A,FALSE,"Historical Balance Sheet";"View Common BS",#N/A,FALSE,"Historical Balance Sheet";"View Inventory",#N/A,FALSE,"Inventory Analysis";"View Workforce",#N/A,FALSE,"Workforce Analysis";"View Trademark BP",#N/A,FALSE,"Best Power Trademark Analysis";"View Distribution Channel",#N/A,FALSE,"Distribution Channel Analysis";"Technology Summary Sheet",#N/A,FALSE,"Technology";"Technology 2",#N/A,FALSE,"Technology";"Technology 3",#N/A,FALSE,"Technology";"Technology 4",#N/A,FALSE,"Technology"}</definedName>
    <definedName name="wrn.Exhibits." localSheetId="22" hidden="1">{"View Dollar IS",#N/A,FALSE,"Historical Income Statement";"View Common IS",#N/A,FALSE,"Historical Income Statement";"View Dollar BS",#N/A,FALSE,"Historical Balance Sheet";"View Common BS",#N/A,FALSE,"Historical Balance Sheet";"View Inventory",#N/A,FALSE,"Inventory Analysis";"View Workforce",#N/A,FALSE,"Workforce Analysis";"View Trademark BP",#N/A,FALSE,"Best Power Trademark Analysis";"View Distribution Channel",#N/A,FALSE,"Distribution Channel Analysis";"Technology Summary Sheet",#N/A,FALSE,"Technology";"Technology 2",#N/A,FALSE,"Technology";"Technology 3",#N/A,FALSE,"Technology";"Technology 4",#N/A,FALSE,"Technology"}</definedName>
    <definedName name="wrn.Exhibits." hidden="1">{"View Dollar IS",#N/A,FALSE,"Historical Income Statement";"View Common IS",#N/A,FALSE,"Historical Income Statement";"View Dollar BS",#N/A,FALSE,"Historical Balance Sheet";"View Common BS",#N/A,FALSE,"Historical Balance Sheet";"View Inventory",#N/A,FALSE,"Inventory Analysis";"View Workforce",#N/A,FALSE,"Workforce Analysis";"View Trademark BP",#N/A,FALSE,"Best Power Trademark Analysis";"View Distribution Channel",#N/A,FALSE,"Distribution Channel Analysis";"Technology Summary Sheet",#N/A,FALSE,"Technology";"Technology 2",#N/A,FALSE,"Technology";"Technology 3",#N/A,FALSE,"Technology";"Technology 4",#N/A,FALSE,"Technology"}</definedName>
    <definedName name="wrn.FD._.Residual." localSheetId="26" hidden="1">{"FD residual 12_96",#N/A,FALSE,"FD residual-revised";"FD Residual 6_97",#N/A,FALSE,"FD residual-revised";"FD Residual 6_96",#N/A,FALSE,"FD residual-revised";"FD Residual LTM",#N/A,FALSE,"FD residual-revised"}</definedName>
    <definedName name="wrn.FD._.Residual." localSheetId="21" hidden="1">{"FD residual 12_96",#N/A,FALSE,"FD residual-revised";"FD Residual 6_97",#N/A,FALSE,"FD residual-revised";"FD Residual 6_96",#N/A,FALSE,"FD residual-revised";"FD Residual LTM",#N/A,FALSE,"FD residual-revised"}</definedName>
    <definedName name="wrn.FD._.Residual." localSheetId="22" hidden="1">{"FD residual 12_96",#N/A,FALSE,"FD residual-revised";"FD Residual 6_97",#N/A,FALSE,"FD residual-revised";"FD Residual 6_96",#N/A,FALSE,"FD residual-revised";"FD Residual LTM",#N/A,FALSE,"FD residual-revised"}</definedName>
    <definedName name="wrn.FD._.Residual." hidden="1">{"FD residual 12_96",#N/A,FALSE,"FD residual-revised";"FD Residual 6_97",#N/A,FALSE,"FD residual-revised";"FD Residual 6_96",#N/A,FALSE,"FD residual-revised";"FD Residual LTM",#N/A,FALSE,"FD residual-revised"}</definedName>
    <definedName name="wrn.Franchise._.Agreements." localSheetId="26" hidden="1">{"Americas Franchise",#N/A,FALSE,"HI Lexington";"Americas Franchise 2",#N/A,FALSE,"HI Lexington";"Asia Franchise 1",#N/A,FALSE,"HI Lexington";"Asia Franchise 2",#N/A,FALSE,"HI Lexington";"EMEA Franchise",#N/A,FALSE,"HI Lexington";"EMEA Franchise 2",#N/A,FALSE,"HI Lexington"}</definedName>
    <definedName name="wrn.Franchise._.Agreements." localSheetId="21" hidden="1">{"Americas Franchise",#N/A,FALSE,"HI Lexington";"Americas Franchise 2",#N/A,FALSE,"HI Lexington";"Asia Franchise 1",#N/A,FALSE,"HI Lexington";"Asia Franchise 2",#N/A,FALSE,"HI Lexington";"EMEA Franchise",#N/A,FALSE,"HI Lexington";"EMEA Franchise 2",#N/A,FALSE,"HI Lexington"}</definedName>
    <definedName name="wrn.Franchise._.Agreements." localSheetId="22" hidden="1">{"Americas Franchise",#N/A,FALSE,"HI Lexington";"Americas Franchise 2",#N/A,FALSE,"HI Lexington";"Asia Franchise 1",#N/A,FALSE,"HI Lexington";"Asia Franchise 2",#N/A,FALSE,"HI Lexington";"EMEA Franchise",#N/A,FALSE,"HI Lexington";"EMEA Franchise 2",#N/A,FALSE,"HI Lexington"}</definedName>
    <definedName name="wrn.Franchise._.Agreements." hidden="1">{"Americas Franchise",#N/A,FALSE,"HI Lexington";"Americas Franchise 2",#N/A,FALSE,"HI Lexington";"Asia Franchise 1",#N/A,FALSE,"HI Lexington";"Asia Franchise 2",#N/A,FALSE,"HI Lexington";"EMEA Franchise",#N/A,FALSE,"HI Lexington";"EMEA Franchise 2",#N/A,FALSE,"HI Lexington"}</definedName>
    <definedName name="wrn.Management._.Contracts." localSheetId="26" hidden="1">{"Americas Managed 1",#N/A,FALSE,"HI Lexington";"Americas Managed 2",#N/A,FALSE,"HI Lexington";"Asia Management 1",#N/A,FALSE,"HI Lexington";"Asia Management 2",#N/A,FALSE,"HI Lexington";"Bristol Management 1",#N/A,FALSE,"HI Lexington";"Bristol Management 2",#N/A,FALSE,"HI Lexington";"Asia Other Royalty 1",#N/A,FALSE,"HI Lexington";"Asia Other Royalty 2",#N/A,FALSE,"HI Lexington"}</definedName>
    <definedName name="wrn.Management._.Contracts." localSheetId="21" hidden="1">{"Americas Managed 1",#N/A,FALSE,"HI Lexington";"Americas Managed 2",#N/A,FALSE,"HI Lexington";"Asia Management 1",#N/A,FALSE,"HI Lexington";"Asia Management 2",#N/A,FALSE,"HI Lexington";"Bristol Management 1",#N/A,FALSE,"HI Lexington";"Bristol Management 2",#N/A,FALSE,"HI Lexington";"Asia Other Royalty 1",#N/A,FALSE,"HI Lexington";"Asia Other Royalty 2",#N/A,FALSE,"HI Lexington"}</definedName>
    <definedName name="wrn.Management._.Contracts." localSheetId="22" hidden="1">{"Americas Managed 1",#N/A,FALSE,"HI Lexington";"Americas Managed 2",#N/A,FALSE,"HI Lexington";"Asia Management 1",#N/A,FALSE,"HI Lexington";"Asia Management 2",#N/A,FALSE,"HI Lexington";"Bristol Management 1",#N/A,FALSE,"HI Lexington";"Bristol Management 2",#N/A,FALSE,"HI Lexington";"Asia Other Royalty 1",#N/A,FALSE,"HI Lexington";"Asia Other Royalty 2",#N/A,FALSE,"HI Lexington"}</definedName>
    <definedName name="wrn.Management._.Contracts." hidden="1">{"Americas Managed 1",#N/A,FALSE,"HI Lexington";"Americas Managed 2",#N/A,FALSE,"HI Lexington";"Asia Management 1",#N/A,FALSE,"HI Lexington";"Asia Management 2",#N/A,FALSE,"HI Lexington";"Bristol Management 1",#N/A,FALSE,"HI Lexington";"Bristol Management 2",#N/A,FALSE,"HI Lexington";"Asia Other Royalty 1",#N/A,FALSE,"HI Lexington";"Asia Other Royalty 2",#N/A,FALSE,"HI Lexington"}</definedName>
    <definedName name="wrn.Owned._.Hotels." localSheetId="26" hidden="1">{"Staybridge Suites",#N/A,FALSE,"Inputs";"IC Stephen Austin",#N/A,FALSE,"Inputs";"HI South Bend",#N/A,FALSE,"Inputs";"HI San Antonio",#N/A,FALSE,"Inputs";"HI Memphis East",#N/A,FALSE,"Inputs";"HI Lexington",#N/A,FALSE,"Inputs";"HI Atlanta",#N/A,FALSE,"Inputs";"HI Anaheim",#N/A,FALSE,"Inputs";"CP White Plains",#N/A,FALSE,"Inputs";"CP United Nations",#N/A,FALSE,"Inputs";"CP Santiago",#N/A,FALSE,"Inputs";"CP Redondo Beach",#N/A,FALSE,"Inputs";"CP LAX",#N/A,FALSE,"Inputs";"CP Houston Galleria",#N/A,FALSE,"Inputs"}</definedName>
    <definedName name="wrn.Owned._.Hotels." localSheetId="21" hidden="1">{"Staybridge Suites",#N/A,FALSE,"Inputs";"IC Stephen Austin",#N/A,FALSE,"Inputs";"HI South Bend",#N/A,FALSE,"Inputs";"HI San Antonio",#N/A,FALSE,"Inputs";"HI Memphis East",#N/A,FALSE,"Inputs";"HI Lexington",#N/A,FALSE,"Inputs";"HI Atlanta",#N/A,FALSE,"Inputs";"HI Anaheim",#N/A,FALSE,"Inputs";"CP White Plains",#N/A,FALSE,"Inputs";"CP United Nations",#N/A,FALSE,"Inputs";"CP Santiago",#N/A,FALSE,"Inputs";"CP Redondo Beach",#N/A,FALSE,"Inputs";"CP LAX",#N/A,FALSE,"Inputs";"CP Houston Galleria",#N/A,FALSE,"Inputs"}</definedName>
    <definedName name="wrn.Owned._.Hotels." localSheetId="22" hidden="1">{"Staybridge Suites",#N/A,FALSE,"Inputs";"IC Stephen Austin",#N/A,FALSE,"Inputs";"HI South Bend",#N/A,FALSE,"Inputs";"HI San Antonio",#N/A,FALSE,"Inputs";"HI Memphis East",#N/A,FALSE,"Inputs";"HI Lexington",#N/A,FALSE,"Inputs";"HI Atlanta",#N/A,FALSE,"Inputs";"HI Anaheim",#N/A,FALSE,"Inputs";"CP White Plains",#N/A,FALSE,"Inputs";"CP United Nations",#N/A,FALSE,"Inputs";"CP Santiago",#N/A,FALSE,"Inputs";"CP Redondo Beach",#N/A,FALSE,"Inputs";"CP LAX",#N/A,FALSE,"Inputs";"CP Houston Galleria",#N/A,FALSE,"Inputs"}</definedName>
    <definedName name="wrn.Owned._.Hotels." hidden="1">{"Staybridge Suites",#N/A,FALSE,"Inputs";"IC Stephen Austin",#N/A,FALSE,"Inputs";"HI South Bend",#N/A,FALSE,"Inputs";"HI San Antonio",#N/A,FALSE,"Inputs";"HI Memphis East",#N/A,FALSE,"Inputs";"HI Lexington",#N/A,FALSE,"Inputs";"HI Atlanta",#N/A,FALSE,"Inputs";"HI Anaheim",#N/A,FALSE,"Inputs";"CP White Plains",#N/A,FALSE,"Inputs";"CP United Nations",#N/A,FALSE,"Inputs";"CP Santiago",#N/A,FALSE,"Inputs";"CP Redondo Beach",#N/A,FALSE,"Inputs";"CP LAX",#N/A,FALSE,"Inputs";"CP Houston Galleria",#N/A,FALSE,"Inputs"}</definedName>
    <definedName name="wrn.PI." localSheetId="26" hidden="1">{"PI96",#N/A,FALSE,"IS P Inst. ";"PI697",#N/A,FALSE,"IS P Inst. ";"PI696",#N/A,FALSE,"IS P Inst. ";"PILTM",#N/A,FALSE,"IS P Inst. "}</definedName>
    <definedName name="wrn.PI." localSheetId="21" hidden="1">{"PI96",#N/A,FALSE,"IS P Inst. ";"PI697",#N/A,FALSE,"IS P Inst. ";"PI696",#N/A,FALSE,"IS P Inst. ";"PILTM",#N/A,FALSE,"IS P Inst. "}</definedName>
    <definedName name="wrn.PI." localSheetId="22" hidden="1">{"PI96",#N/A,FALSE,"IS P Inst. ";"PI697",#N/A,FALSE,"IS P Inst. ";"PI696",#N/A,FALSE,"IS P Inst. ";"PILTM",#N/A,FALSE,"IS P Inst. "}</definedName>
    <definedName name="wrn.PI." hidden="1">{"PI96",#N/A,FALSE,"IS P Inst. ";"PI697",#N/A,FALSE,"IS P Inst. ";"PI696",#N/A,FALSE,"IS P Inst. ";"PILTM",#N/A,FALSE,"IS P Inst. "}</definedName>
    <definedName name="wrn.Revised._.Mancos." localSheetId="26" hidden="1">{"Asia Other Revised 1",#N/A,FALSE,"ROR";"Asia Other Royalty Revised 2",#N/A,FALSE,"ROR";"Americas Managed Revised 1",#N/A,FALSE,"ROR";"Americas Managed Revised 2",#N/A,FALSE,"ROR";"Bristom Mancos Revised 1",#N/A,FALSE,"ROR";"Bristol Manco Revised 2",#N/A,FALSE,"ROR";"Asia Mancos 1 Revised",#N/A,FALSE,"ROR";"Asia Mancos 2 Revised",#N/A,FALSE,"ROR"}</definedName>
    <definedName name="wrn.Revised._.Mancos." localSheetId="21" hidden="1">{"Asia Other Revised 1",#N/A,FALSE,"ROR";"Asia Other Royalty Revised 2",#N/A,FALSE,"ROR";"Americas Managed Revised 1",#N/A,FALSE,"ROR";"Americas Managed Revised 2",#N/A,FALSE,"ROR";"Bristom Mancos Revised 1",#N/A,FALSE,"ROR";"Bristol Manco Revised 2",#N/A,FALSE,"ROR";"Asia Mancos 1 Revised",#N/A,FALSE,"ROR";"Asia Mancos 2 Revised",#N/A,FALSE,"ROR"}</definedName>
    <definedName name="wrn.Revised._.Mancos." localSheetId="22" hidden="1">{"Asia Other Revised 1",#N/A,FALSE,"ROR";"Asia Other Royalty Revised 2",#N/A,FALSE,"ROR";"Americas Managed Revised 1",#N/A,FALSE,"ROR";"Americas Managed Revised 2",#N/A,FALSE,"ROR";"Bristom Mancos Revised 1",#N/A,FALSE,"ROR";"Bristol Manco Revised 2",#N/A,FALSE,"ROR";"Asia Mancos 1 Revised",#N/A,FALSE,"ROR";"Asia Mancos 2 Revised",#N/A,FALSE,"ROR"}</definedName>
    <definedName name="wrn.Revised._.Mancos." hidden="1">{"Asia Other Revised 1",#N/A,FALSE,"ROR";"Asia Other Royalty Revised 2",#N/A,FALSE,"ROR";"Americas Managed Revised 1",#N/A,FALSE,"ROR";"Americas Managed Revised 2",#N/A,FALSE,"ROR";"Bristom Mancos Revised 1",#N/A,FALSE,"ROR";"Bristol Manco Revised 2",#N/A,FALSE,"ROR";"Asia Mancos 1 Revised",#N/A,FALSE,"ROR";"Asia Mancos 2 Revised",#N/A,FALSE,"ROR"}</definedName>
    <definedName name="wrn.Support._.Schedules." localSheetId="26" hidden="1">{"Total Assets",#N/A,FALSE,"HI Lexington";"Management Contracts",#N/A,FALSE,"HI Lexington";"Franchise Agreements",#N/A,FALSE,"HI Lexington";"Owned Hotel Total",#N/A,FALSE,"HI Lexington";"Total Revenue",#N/A,FALSE,"HI Lexington";"Operating Cost Breakdown",#N/A,FALSE,"HI Lexington";"Allocated Cost Breakdown",#N/A,FALSE,"HI Lexington";"Capex Breakdown",#N/A,FALSE,"HI Lexington";"D&amp;A Breakdown",#N/A,FALSE,"HI Lexington";"Overhead D&amp;A Allocation",#N/A,FALSE,"HI Lexington";"CTP Breakdown",#N/A,FALSE,"HI Lexington"}</definedName>
    <definedName name="wrn.Support._.Schedules." localSheetId="21" hidden="1">{"Total Assets",#N/A,FALSE,"HI Lexington";"Management Contracts",#N/A,FALSE,"HI Lexington";"Franchise Agreements",#N/A,FALSE,"HI Lexington";"Owned Hotel Total",#N/A,FALSE,"HI Lexington";"Total Revenue",#N/A,FALSE,"HI Lexington";"Operating Cost Breakdown",#N/A,FALSE,"HI Lexington";"Allocated Cost Breakdown",#N/A,FALSE,"HI Lexington";"Capex Breakdown",#N/A,FALSE,"HI Lexington";"D&amp;A Breakdown",#N/A,FALSE,"HI Lexington";"Overhead D&amp;A Allocation",#N/A,FALSE,"HI Lexington";"CTP Breakdown",#N/A,FALSE,"HI Lexington"}</definedName>
    <definedName name="wrn.Support._.Schedules." localSheetId="22" hidden="1">{"Total Assets",#N/A,FALSE,"HI Lexington";"Management Contracts",#N/A,FALSE,"HI Lexington";"Franchise Agreements",#N/A,FALSE,"HI Lexington";"Owned Hotel Total",#N/A,FALSE,"HI Lexington";"Total Revenue",#N/A,FALSE,"HI Lexington";"Operating Cost Breakdown",#N/A,FALSE,"HI Lexington";"Allocated Cost Breakdown",#N/A,FALSE,"HI Lexington";"Capex Breakdown",#N/A,FALSE,"HI Lexington";"D&amp;A Breakdown",#N/A,FALSE,"HI Lexington";"Overhead D&amp;A Allocation",#N/A,FALSE,"HI Lexington";"CTP Breakdown",#N/A,FALSE,"HI Lexington"}</definedName>
    <definedName name="wrn.Support._.Schedules." hidden="1">{"Total Assets",#N/A,FALSE,"HI Lexington";"Management Contracts",#N/A,FALSE,"HI Lexington";"Franchise Agreements",#N/A,FALSE,"HI Lexington";"Owned Hotel Total",#N/A,FALSE,"HI Lexington";"Total Revenue",#N/A,FALSE,"HI Lexington";"Operating Cost Breakdown",#N/A,FALSE,"HI Lexington";"Allocated Cost Breakdown",#N/A,FALSE,"HI Lexington";"Capex Breakdown",#N/A,FALSE,"HI Lexington";"D&amp;A Breakdown",#N/A,FALSE,"HI Lexington";"Overhead D&amp;A Allocation",#N/A,FALSE,"HI Lexington";"CTP Breakdown",#N/A,FALSE,"HI Lexington"}</definedName>
    <definedName name="wrn.Tax._.Amortization." localSheetId="26" hidden="1">{"tax page one",#N/A,FALSE,"Tax-amortization";"tax page two",#N/A,FALSE,"Tax-amortization (2)"}</definedName>
    <definedName name="wrn.Tax._.Amortization." localSheetId="21" hidden="1">{"tax page one",#N/A,FALSE,"Tax-amortization";"tax page two",#N/A,FALSE,"Tax-amortization (2)"}</definedName>
    <definedName name="wrn.Tax._.Amortization." localSheetId="22" hidden="1">{"tax page one",#N/A,FALSE,"Tax-amortization";"tax page two",#N/A,FALSE,"Tax-amortization (2)"}</definedName>
    <definedName name="wrn.Tax._.Amortization." hidden="1">{"tax page one",#N/A,FALSE,"Tax-amortization";"tax page two",#N/A,FALSE,"Tax-amortization (2)"}</definedName>
    <definedName name="wrn.Telecheck._.Residual." localSheetId="26" hidden="1">{"Telecheck 96",#N/A,FALSE,"Telecheck";"Telecheck 6_97",#N/A,FALSE,"Telecheck";"Telecheck 6_96",#N/A,FALSE,"Telecheck";"Telecheck LTM",#N/A,FALSE,"Telecheck"}</definedName>
    <definedName name="wrn.Telecheck._.Residual." localSheetId="21" hidden="1">{"Telecheck 96",#N/A,FALSE,"Telecheck";"Telecheck 6_97",#N/A,FALSE,"Telecheck";"Telecheck 6_96",#N/A,FALSE,"Telecheck";"Telecheck LTM",#N/A,FALSE,"Telecheck"}</definedName>
    <definedName name="wrn.Telecheck._.Residual." localSheetId="22" hidden="1">{"Telecheck 96",#N/A,FALSE,"Telecheck";"Telecheck 6_97",#N/A,FALSE,"Telecheck";"Telecheck 6_96",#N/A,FALSE,"Telecheck";"Telecheck LTM",#N/A,FALSE,"Telecheck"}</definedName>
    <definedName name="wrn.Telecheck._.Residual." hidden="1">{"Telecheck 96",#N/A,FALSE,"Telecheck";"Telecheck 6_97",#N/A,FALSE,"Telecheck";"Telecheck 6_96",#N/A,FALSE,"Telecheck";"Telecheck LTM",#N/A,FALSE,"Telecheck"}</definedName>
    <definedName name="wrn.Unconsoliated._.Affiliates." localSheetId="26" hidden="1">{"Unconsolidated Affiliates",#N/A,FALSE,"HI Lexington";"Midland Hotel",#N/A,FALSE,"HI Lexington"}</definedName>
    <definedName name="wrn.Unconsoliated._.Affiliates." localSheetId="21" hidden="1">{"Unconsolidated Affiliates",#N/A,FALSE,"HI Lexington";"Midland Hotel",#N/A,FALSE,"HI Lexington"}</definedName>
    <definedName name="wrn.Unconsoliated._.Affiliates." localSheetId="22" hidden="1">{"Unconsolidated Affiliates",#N/A,FALSE,"HI Lexington";"Midland Hotel",#N/A,FALSE,"HI Lexington"}</definedName>
    <definedName name="wrn.Unconsoliated._.Affiliates." hidden="1">{"Unconsolidated Affiliates",#N/A,FALSE,"HI Lexington";"Midland Hotel",#N/A,FALSE,"HI Lexington"}</definedName>
    <definedName name="wrn.WU._.residual." localSheetId="26" hidden="1">{"WU 6mths 6_30_97",#N/A,FALSE,"IS P Inst. ";"WU LTM 6_97",#N/A,FALSE,"IS P Inst. ";"WU residual 6_30_97",#N/A,FALSE,"IS P Inst. ";"WU residual 96",#N/A,FALSE,"IS P Inst. "}</definedName>
    <definedName name="wrn.WU._.residual." localSheetId="21" hidden="1">{"WU 6mths 6_30_97",#N/A,FALSE,"IS P Inst. ";"WU LTM 6_97",#N/A,FALSE,"IS P Inst. ";"WU residual 6_30_97",#N/A,FALSE,"IS P Inst. ";"WU residual 96",#N/A,FALSE,"IS P Inst. "}</definedName>
    <definedName name="wrn.WU._.residual." localSheetId="22" hidden="1">{"WU 6mths 6_30_97",#N/A,FALSE,"IS P Inst. ";"WU LTM 6_97",#N/A,FALSE,"IS P Inst. ";"WU residual 6_30_97",#N/A,FALSE,"IS P Inst. ";"WU residual 96",#N/A,FALSE,"IS P Inst. "}</definedName>
    <definedName name="wrn.WU._.residual." hidden="1">{"WU 6mths 6_30_97",#N/A,FALSE,"IS P Inst. ";"WU LTM 6_97",#N/A,FALSE,"IS P Inst. ";"WU residual 6_30_97",#N/A,FALSE,"IS P Inst. ";"WU residual 96",#N/A,FALSE,"IS P Inst. "}</definedName>
    <definedName name="YearStart1" localSheetId="4">#REF!</definedName>
    <definedName name="YearStart1" localSheetId="5">#REF!</definedName>
    <definedName name="YearStart1" localSheetId="6">#REF!</definedName>
    <definedName name="YearStart1" localSheetId="7">#REF!</definedName>
    <definedName name="YearStart1" localSheetId="8">#REF!</definedName>
    <definedName name="YearStart1" localSheetId="9">#REF!</definedName>
    <definedName name="YearStart1" localSheetId="10">#REF!</definedName>
    <definedName name="YearStart1" localSheetId="11">#REF!</definedName>
    <definedName name="YearStart1" localSheetId="12">#REF!</definedName>
    <definedName name="YearStart1" localSheetId="13">#REF!</definedName>
    <definedName name="YearStart1" localSheetId="15">#REF!</definedName>
    <definedName name="YearStart1" localSheetId="16">#REF!</definedName>
    <definedName name="YearStart1" localSheetId="2">#REF!</definedName>
    <definedName name="YearStart1" localSheetId="3">#REF!</definedName>
    <definedName name="YearStart1" localSheetId="34">#REF!</definedName>
    <definedName name="YearStart1">#REF!</definedName>
    <definedName name="YearStart2" localSheetId="4">#REF!</definedName>
    <definedName name="YearStart2" localSheetId="5">#REF!</definedName>
    <definedName name="YearStart2" localSheetId="6">#REF!</definedName>
    <definedName name="YearStart2" localSheetId="7">#REF!</definedName>
    <definedName name="YearStart2" localSheetId="8">#REF!</definedName>
    <definedName name="YearStart2" localSheetId="9">#REF!</definedName>
    <definedName name="YearStart2" localSheetId="10">#REF!</definedName>
    <definedName name="YearStart2" localSheetId="11">#REF!</definedName>
    <definedName name="YearStart2" localSheetId="12">#REF!</definedName>
    <definedName name="YearStart2" localSheetId="13">#REF!</definedName>
    <definedName name="YearStart2" localSheetId="15">#REF!</definedName>
    <definedName name="YearStart2" localSheetId="16">#REF!</definedName>
    <definedName name="YearStart2" localSheetId="2">#REF!</definedName>
    <definedName name="YearStart2" localSheetId="3">#REF!</definedName>
    <definedName name="YearStart2" localSheetId="34">#REF!</definedName>
    <definedName name="YearStart2">#REF!</definedName>
    <definedName name="YearStart3" localSheetId="4">#REF!</definedName>
    <definedName name="YearStart3" localSheetId="5">#REF!</definedName>
    <definedName name="YearStart3" localSheetId="6">#REF!</definedName>
    <definedName name="YearStart3" localSheetId="7">#REF!</definedName>
    <definedName name="YearStart3" localSheetId="8">#REF!</definedName>
    <definedName name="YearStart3" localSheetId="9">#REF!</definedName>
    <definedName name="YearStart3" localSheetId="10">#REF!</definedName>
    <definedName name="YearStart3" localSheetId="11">#REF!</definedName>
    <definedName name="YearStart3" localSheetId="12">#REF!</definedName>
    <definedName name="YearStart3" localSheetId="13">#REF!</definedName>
    <definedName name="YearStart3" localSheetId="15">#REF!</definedName>
    <definedName name="YearStart3" localSheetId="16">#REF!</definedName>
    <definedName name="YearStart3" localSheetId="2">#REF!</definedName>
    <definedName name="YearStart3" localSheetId="3">#REF!</definedName>
    <definedName name="YearStart3" localSheetId="34">#REF!</definedName>
    <definedName name="YearStart3">#REF!</definedName>
    <definedName name="YearStart4" localSheetId="4">#REF!</definedName>
    <definedName name="YearStart4" localSheetId="5">#REF!</definedName>
    <definedName name="YearStart4" localSheetId="6">#REF!</definedName>
    <definedName name="YearStart4" localSheetId="7">#REF!</definedName>
    <definedName name="YearStart4" localSheetId="8">#REF!</definedName>
    <definedName name="YearStart4" localSheetId="9">#REF!</definedName>
    <definedName name="YearStart4" localSheetId="10">#REF!</definedName>
    <definedName name="YearStart4" localSheetId="11">#REF!</definedName>
    <definedName name="YearStart4" localSheetId="12">#REF!</definedName>
    <definedName name="YearStart4" localSheetId="13">#REF!</definedName>
    <definedName name="YearStart4" localSheetId="15">#REF!</definedName>
    <definedName name="YearStart4" localSheetId="16">#REF!</definedName>
    <definedName name="YearStart4" localSheetId="2">#REF!</definedName>
    <definedName name="YearStart4" localSheetId="3">#REF!</definedName>
    <definedName name="YearStart4" localSheetId="34">#REF!</definedName>
    <definedName name="YearStart4">#REF!</definedName>
    <definedName name="YearStart5" localSheetId="4">#REF!</definedName>
    <definedName name="YearStart5" localSheetId="5">#REF!</definedName>
    <definedName name="YearStart5" localSheetId="6">#REF!</definedName>
    <definedName name="YearStart5" localSheetId="7">#REF!</definedName>
    <definedName name="YearStart5" localSheetId="8">#REF!</definedName>
    <definedName name="YearStart5" localSheetId="9">#REF!</definedName>
    <definedName name="YearStart5" localSheetId="10">#REF!</definedName>
    <definedName name="YearStart5" localSheetId="11">#REF!</definedName>
    <definedName name="YearStart5" localSheetId="12">#REF!</definedName>
    <definedName name="YearStart5" localSheetId="13">#REF!</definedName>
    <definedName name="YearStart5" localSheetId="15">#REF!</definedName>
    <definedName name="YearStart5" localSheetId="16">#REF!</definedName>
    <definedName name="YearStart5" localSheetId="2">#REF!</definedName>
    <definedName name="YearStart5" localSheetId="3">#REF!</definedName>
    <definedName name="YearStart5" localSheetId="34">#REF!</definedName>
    <definedName name="YearStart5">#REF!</definedName>
    <definedName name="YearStart6" localSheetId="4">#REF!</definedName>
    <definedName name="YearStart6" localSheetId="5">#REF!</definedName>
    <definedName name="YearStart6" localSheetId="6">#REF!</definedName>
    <definedName name="YearStart6" localSheetId="7">#REF!</definedName>
    <definedName name="YearStart6" localSheetId="8">#REF!</definedName>
    <definedName name="YearStart6" localSheetId="9">#REF!</definedName>
    <definedName name="YearStart6" localSheetId="10">#REF!</definedName>
    <definedName name="YearStart6" localSheetId="11">#REF!</definedName>
    <definedName name="YearStart6" localSheetId="12">#REF!</definedName>
    <definedName name="YearStart6" localSheetId="13">#REF!</definedName>
    <definedName name="YearStart6" localSheetId="15">#REF!</definedName>
    <definedName name="YearStart6" localSheetId="16">#REF!</definedName>
    <definedName name="YearStart6" localSheetId="2">#REF!</definedName>
    <definedName name="YearStart6" localSheetId="3">#REF!</definedName>
    <definedName name="YearStart6" localSheetId="34">#REF!</definedName>
    <definedName name="YearStart6">#REF!</definedName>
    <definedName name="YearStart7" localSheetId="4">#REF!</definedName>
    <definedName name="YearStart7" localSheetId="5">#REF!</definedName>
    <definedName name="YearStart7" localSheetId="6">#REF!</definedName>
    <definedName name="YearStart7" localSheetId="7">#REF!</definedName>
    <definedName name="YearStart7" localSheetId="8">#REF!</definedName>
    <definedName name="YearStart7" localSheetId="9">#REF!</definedName>
    <definedName name="YearStart7" localSheetId="10">#REF!</definedName>
    <definedName name="YearStart7" localSheetId="11">#REF!</definedName>
    <definedName name="YearStart7" localSheetId="12">#REF!</definedName>
    <definedName name="YearStart7" localSheetId="13">#REF!</definedName>
    <definedName name="YearStart7" localSheetId="15">#REF!</definedName>
    <definedName name="YearStart7" localSheetId="16">#REF!</definedName>
    <definedName name="YearStart7" localSheetId="2">#REF!</definedName>
    <definedName name="YearStart7" localSheetId="3">#REF!</definedName>
    <definedName name="YearStart7" localSheetId="34">#REF!</definedName>
    <definedName name="YearStart7">#REF!</definedName>
    <definedName name="ГТД" localSheetId="4">#REF!</definedName>
    <definedName name="ГТД" localSheetId="5">#REF!</definedName>
    <definedName name="ГТД" localSheetId="6">#REF!</definedName>
    <definedName name="ГТД" localSheetId="7">#REF!</definedName>
    <definedName name="ГТД" localSheetId="8">#REF!</definedName>
    <definedName name="ГТД" localSheetId="9">#REF!</definedName>
    <definedName name="ГТД" localSheetId="10">#REF!</definedName>
    <definedName name="ГТД" localSheetId="11">#REF!</definedName>
    <definedName name="ГТД" localSheetId="12">#REF!</definedName>
    <definedName name="ГТД" localSheetId="13">#REF!</definedName>
    <definedName name="ГТД" localSheetId="15">#REF!</definedName>
    <definedName name="ГТД" localSheetId="16">#REF!</definedName>
    <definedName name="ГТД" localSheetId="2">#REF!</definedName>
    <definedName name="ГТД" localSheetId="3">#REF!</definedName>
    <definedName name="ГТД" localSheetId="34">#REF!</definedName>
    <definedName name="ГТД">#REF!</definedName>
    <definedName name="доп2" localSheetId="4">#REF!</definedName>
    <definedName name="доп2" localSheetId="5">#REF!</definedName>
    <definedName name="доп2" localSheetId="6">#REF!</definedName>
    <definedName name="доп2" localSheetId="7">#REF!</definedName>
    <definedName name="доп2" localSheetId="8">#REF!</definedName>
    <definedName name="доп2" localSheetId="9">#REF!</definedName>
    <definedName name="доп2" localSheetId="10">#REF!</definedName>
    <definedName name="доп2" localSheetId="11">#REF!</definedName>
    <definedName name="доп2" localSheetId="12">#REF!</definedName>
    <definedName name="доп2" localSheetId="13">#REF!</definedName>
    <definedName name="доп2" localSheetId="15">#REF!</definedName>
    <definedName name="доп2" localSheetId="16">#REF!</definedName>
    <definedName name="доп2" localSheetId="2">#REF!</definedName>
    <definedName name="доп2" localSheetId="3">#REF!</definedName>
    <definedName name="доп2" localSheetId="34">#REF!</definedName>
    <definedName name="доп2">#REF!</definedName>
    <definedName name="Жовт">[8]списки!$I$1:$I$3</definedName>
    <definedName name="зачем">[9]списки!$E$1:$E$5</definedName>
    <definedName name="Ира">[8]списки!$G$1:$G$3</definedName>
    <definedName name="кого">[9]списки!$I$1:$I$3</definedName>
    <definedName name="ктоо">[9]списки!$C$1:$C$5</definedName>
    <definedName name="оля" localSheetId="4">#REF!</definedName>
    <definedName name="оля" localSheetId="5">#REF!</definedName>
    <definedName name="оля" localSheetId="6">#REF!</definedName>
    <definedName name="оля" localSheetId="7">#REF!</definedName>
    <definedName name="оля" localSheetId="8">#REF!</definedName>
    <definedName name="оля" localSheetId="9">#REF!</definedName>
    <definedName name="оля" localSheetId="10">#REF!</definedName>
    <definedName name="оля" localSheetId="11">#REF!</definedName>
    <definedName name="оля" localSheetId="12">#REF!</definedName>
    <definedName name="оля" localSheetId="13">#REF!</definedName>
    <definedName name="оля" localSheetId="15">#REF!</definedName>
    <definedName name="оля" localSheetId="16">#REF!</definedName>
    <definedName name="оля" localSheetId="2">#REF!</definedName>
    <definedName name="оля" localSheetId="3">#REF!</definedName>
    <definedName name="оля" localSheetId="34">#REF!</definedName>
    <definedName name="оля">#REF!</definedName>
    <definedName name="ооо" localSheetId="4">#REF!</definedName>
    <definedName name="ооо" localSheetId="5">#REF!</definedName>
    <definedName name="ооо" localSheetId="6">#REF!</definedName>
    <definedName name="ооо" localSheetId="7">#REF!</definedName>
    <definedName name="ооо" localSheetId="8">#REF!</definedName>
    <definedName name="ооо" localSheetId="9">#REF!</definedName>
    <definedName name="ооо" localSheetId="10">#REF!</definedName>
    <definedName name="ооо" localSheetId="11">#REF!</definedName>
    <definedName name="ооо" localSheetId="12">#REF!</definedName>
    <definedName name="ооо" localSheetId="13">#REF!</definedName>
    <definedName name="ооо" localSheetId="15">#REF!</definedName>
    <definedName name="ооо" localSheetId="16">#REF!</definedName>
    <definedName name="ооо" localSheetId="2">#REF!</definedName>
    <definedName name="ооо" localSheetId="3">#REF!</definedName>
    <definedName name="ооо" localSheetId="34">#REF!</definedName>
    <definedName name="ооо">#REF!</definedName>
    <definedName name="сэс">[8]списки!$C$1:$C$5</definedName>
    <definedName name="тов.баланс" localSheetId="4">#REF!</definedName>
    <definedName name="тов.баланс" localSheetId="5">#REF!</definedName>
    <definedName name="тов.баланс" localSheetId="6">#REF!</definedName>
    <definedName name="тов.баланс" localSheetId="7">#REF!</definedName>
    <definedName name="тов.баланс" localSheetId="8">#REF!</definedName>
    <definedName name="тов.баланс" localSheetId="9">#REF!</definedName>
    <definedName name="тов.баланс" localSheetId="10">#REF!</definedName>
    <definedName name="тов.баланс" localSheetId="11">#REF!</definedName>
    <definedName name="тов.баланс" localSheetId="12">#REF!</definedName>
    <definedName name="тов.баланс" localSheetId="13">#REF!</definedName>
    <definedName name="тов.баланс" localSheetId="15">#REF!</definedName>
    <definedName name="тов.баланс" localSheetId="16">#REF!</definedName>
    <definedName name="тов.баланс" localSheetId="2">#REF!</definedName>
    <definedName name="тов.баланс" localSheetId="3">#REF!</definedName>
    <definedName name="тов.баланс" localSheetId="34">#REF!</definedName>
    <definedName name="тов.баланс">#REF!</definedName>
    <definedName name="что">[9]списки!$G$1:$G$3</definedName>
  </definedNames>
  <calcPr calcId="152511" concurrentCalc="0"/>
</workbook>
</file>

<file path=xl/calcChain.xml><?xml version="1.0" encoding="utf-8"?>
<calcChain xmlns="http://schemas.openxmlformats.org/spreadsheetml/2006/main">
  <c r="D28" i="1341" l="1"/>
  <c r="I28" i="1341"/>
  <c r="M25" i="1260"/>
  <c r="L25" i="1260"/>
  <c r="K25" i="1260"/>
  <c r="J25" i="1260"/>
  <c r="I25" i="1260"/>
  <c r="H25" i="1260"/>
  <c r="G25" i="1260"/>
  <c r="K6" i="1337"/>
  <c r="J29" i="1311"/>
  <c r="J8" i="1311"/>
  <c r="I29" i="1311"/>
  <c r="I8" i="1311"/>
  <c r="H29" i="1311"/>
  <c r="H8" i="1311"/>
  <c r="G29" i="1311"/>
  <c r="G8" i="1311"/>
  <c r="F29" i="1311"/>
  <c r="F8" i="1311"/>
  <c r="E29" i="1311"/>
  <c r="E8" i="1311"/>
  <c r="D29" i="1311"/>
  <c r="D8" i="1311"/>
  <c r="C29" i="1311"/>
  <c r="C8" i="1311"/>
  <c r="B29" i="1311"/>
  <c r="B8" i="1311"/>
  <c r="H5" i="1312"/>
  <c r="I5" i="1312"/>
  <c r="J5" i="1312"/>
  <c r="K5" i="1312"/>
  <c r="L5" i="1312"/>
  <c r="M5" i="1312"/>
  <c r="N5" i="1312"/>
  <c r="O5" i="1312"/>
  <c r="P5" i="1312"/>
  <c r="Q5" i="1312"/>
  <c r="R5" i="1312"/>
  <c r="S5" i="1312"/>
  <c r="T5" i="1312"/>
  <c r="U5" i="1312"/>
  <c r="V5" i="1312"/>
  <c r="W5" i="1312"/>
  <c r="X5" i="1312"/>
  <c r="Y5" i="1312"/>
  <c r="H7" i="1312"/>
  <c r="I7" i="1312"/>
  <c r="J7" i="1312"/>
  <c r="K7" i="1312"/>
  <c r="L7" i="1312"/>
  <c r="M7" i="1312"/>
  <c r="N7" i="1312"/>
  <c r="O7" i="1312"/>
  <c r="P7" i="1312"/>
  <c r="Q7" i="1312"/>
  <c r="R7" i="1312"/>
  <c r="S7" i="1312"/>
  <c r="T7" i="1312"/>
  <c r="U7" i="1312"/>
  <c r="V7" i="1312"/>
  <c r="W7" i="1312"/>
  <c r="X7" i="1312"/>
  <c r="Y7" i="1312"/>
  <c r="H10" i="1312"/>
  <c r="I10" i="1312"/>
  <c r="J10" i="1312"/>
  <c r="K10" i="1312"/>
  <c r="L10" i="1312"/>
  <c r="M10" i="1312"/>
  <c r="N10" i="1312"/>
  <c r="O10" i="1312"/>
  <c r="P10" i="1312"/>
  <c r="Q10" i="1312"/>
  <c r="R10" i="1312"/>
  <c r="S10" i="1312"/>
  <c r="T10" i="1312"/>
  <c r="U10" i="1312"/>
  <c r="V10" i="1312"/>
  <c r="W10" i="1312"/>
  <c r="X10" i="1312"/>
  <c r="Y10" i="1312"/>
  <c r="H11" i="1312"/>
  <c r="I11" i="1312"/>
  <c r="J11" i="1312"/>
  <c r="K11" i="1312"/>
  <c r="L11" i="1312"/>
  <c r="M11" i="1312"/>
  <c r="N11" i="1312"/>
  <c r="O11" i="1312"/>
  <c r="P11" i="1312"/>
  <c r="Q11" i="1312"/>
  <c r="R11" i="1312"/>
  <c r="S11" i="1312"/>
  <c r="T11" i="1312"/>
  <c r="U11" i="1312"/>
  <c r="V11" i="1312"/>
  <c r="W11" i="1312"/>
  <c r="X11" i="1312"/>
  <c r="Y11" i="1312"/>
  <c r="H13" i="1312"/>
  <c r="I13" i="1312"/>
  <c r="J13" i="1312"/>
  <c r="K13" i="1312"/>
  <c r="L13" i="1312"/>
  <c r="M13" i="1312"/>
  <c r="N13" i="1312"/>
  <c r="O13" i="1312"/>
  <c r="P13" i="1312"/>
  <c r="Q13" i="1312"/>
  <c r="R13" i="1312"/>
  <c r="S13" i="1312"/>
  <c r="T13" i="1312"/>
  <c r="U13" i="1312"/>
  <c r="V13" i="1312"/>
  <c r="W13" i="1312"/>
  <c r="X13" i="1312"/>
  <c r="Y13" i="1312"/>
  <c r="H14" i="1312"/>
  <c r="I14" i="1312"/>
  <c r="J14" i="1312"/>
  <c r="K14" i="1312"/>
  <c r="L14" i="1312"/>
  <c r="M14" i="1312"/>
  <c r="N14" i="1312"/>
  <c r="O14" i="1312"/>
  <c r="P14" i="1312"/>
  <c r="Q14" i="1312"/>
  <c r="R14" i="1312"/>
  <c r="S14" i="1312"/>
  <c r="T14" i="1312"/>
  <c r="U14" i="1312"/>
  <c r="V14" i="1312"/>
  <c r="W14" i="1312"/>
  <c r="X14" i="1312"/>
  <c r="Y14" i="1312"/>
  <c r="H16" i="1312"/>
  <c r="I16" i="1312"/>
  <c r="J16" i="1312"/>
  <c r="K16" i="1312"/>
  <c r="L16" i="1312"/>
  <c r="M16" i="1312"/>
  <c r="N16" i="1312"/>
  <c r="O16" i="1312"/>
  <c r="P16" i="1312"/>
  <c r="Q16" i="1312"/>
  <c r="R16" i="1312"/>
  <c r="S16" i="1312"/>
  <c r="T16" i="1312"/>
  <c r="U16" i="1312"/>
  <c r="V16" i="1312"/>
  <c r="W16" i="1312"/>
  <c r="X16" i="1312"/>
  <c r="Y16" i="1312"/>
  <c r="H17" i="1312"/>
  <c r="I17" i="1312"/>
  <c r="J17" i="1312"/>
  <c r="K17" i="1312"/>
  <c r="L17" i="1312"/>
  <c r="M17" i="1312"/>
  <c r="N17" i="1312"/>
  <c r="O17" i="1312"/>
  <c r="P17" i="1312"/>
  <c r="Q17" i="1312"/>
  <c r="R17" i="1312"/>
  <c r="S17" i="1312"/>
  <c r="T17" i="1312"/>
  <c r="U17" i="1312"/>
  <c r="V17" i="1312"/>
  <c r="W17" i="1312"/>
  <c r="X17" i="1312"/>
  <c r="Y17" i="1312"/>
  <c r="H18" i="1312"/>
  <c r="I18" i="1312"/>
  <c r="J18" i="1312"/>
  <c r="K18" i="1312"/>
  <c r="L18" i="1312"/>
  <c r="M18" i="1312"/>
  <c r="N18" i="1312"/>
  <c r="O18" i="1312"/>
  <c r="P18" i="1312"/>
  <c r="Q18" i="1312"/>
  <c r="R18" i="1312"/>
  <c r="S18" i="1312"/>
  <c r="T18" i="1312"/>
  <c r="U18" i="1312"/>
  <c r="V18" i="1312"/>
  <c r="W18" i="1312"/>
  <c r="X18" i="1312"/>
  <c r="Y18" i="1312"/>
  <c r="H20" i="1312"/>
  <c r="I20" i="1312"/>
  <c r="J20" i="1312"/>
  <c r="K20" i="1312"/>
  <c r="L20" i="1312"/>
  <c r="M20" i="1312"/>
  <c r="N20" i="1312"/>
  <c r="O20" i="1312"/>
  <c r="P20" i="1312"/>
  <c r="Q20" i="1312"/>
  <c r="R20" i="1312"/>
  <c r="S20" i="1312"/>
  <c r="T20" i="1312"/>
  <c r="U20" i="1312"/>
  <c r="V20" i="1312"/>
  <c r="W20" i="1312"/>
  <c r="X20" i="1312"/>
  <c r="Y20" i="1312"/>
  <c r="H21" i="1312"/>
  <c r="I21" i="1312"/>
  <c r="J21" i="1312"/>
  <c r="K21" i="1312"/>
  <c r="L21" i="1312"/>
  <c r="M21" i="1312"/>
  <c r="N21" i="1312"/>
  <c r="O21" i="1312"/>
  <c r="P21" i="1312"/>
  <c r="Q21" i="1312"/>
  <c r="R21" i="1312"/>
  <c r="S21" i="1312"/>
  <c r="T21" i="1312"/>
  <c r="U21" i="1312"/>
  <c r="V21" i="1312"/>
  <c r="W21" i="1312"/>
  <c r="X21" i="1312"/>
  <c r="Y21" i="1312"/>
  <c r="H22" i="1312"/>
  <c r="I22" i="1312"/>
  <c r="J22" i="1312"/>
  <c r="K22" i="1312"/>
  <c r="L22" i="1312"/>
  <c r="M22" i="1312"/>
  <c r="N22" i="1312"/>
  <c r="O22" i="1312"/>
  <c r="P22" i="1312"/>
  <c r="Q22" i="1312"/>
  <c r="R22" i="1312"/>
  <c r="S22" i="1312"/>
  <c r="T22" i="1312"/>
  <c r="U22" i="1312"/>
  <c r="V22" i="1312"/>
  <c r="W22" i="1312"/>
  <c r="X22" i="1312"/>
  <c r="Y22" i="1312"/>
  <c r="H24" i="1312"/>
  <c r="I24" i="1312"/>
  <c r="J24" i="1312"/>
  <c r="K24" i="1312"/>
  <c r="L24" i="1312"/>
  <c r="M24" i="1312"/>
  <c r="N24" i="1312"/>
  <c r="O24" i="1312"/>
  <c r="P24" i="1312"/>
  <c r="Q24" i="1312"/>
  <c r="R24" i="1312"/>
  <c r="S24" i="1312"/>
  <c r="T24" i="1312"/>
  <c r="U24" i="1312"/>
  <c r="V24" i="1312"/>
  <c r="W24" i="1312"/>
  <c r="X24" i="1312"/>
  <c r="Y24" i="1312"/>
  <c r="H25" i="1312"/>
  <c r="I25" i="1312"/>
  <c r="J25" i="1312"/>
  <c r="K25" i="1312"/>
  <c r="L25" i="1312"/>
  <c r="M25" i="1312"/>
  <c r="N25" i="1312"/>
  <c r="O25" i="1312"/>
  <c r="P25" i="1312"/>
  <c r="Q25" i="1312"/>
  <c r="R25" i="1312"/>
  <c r="S25" i="1312"/>
  <c r="T25" i="1312"/>
  <c r="U25" i="1312"/>
  <c r="V25" i="1312"/>
  <c r="W25" i="1312"/>
  <c r="X25" i="1312"/>
  <c r="Y25" i="1312"/>
  <c r="H27" i="1312"/>
  <c r="I27" i="1312"/>
  <c r="J27" i="1312"/>
  <c r="K27" i="1312"/>
  <c r="L27" i="1312"/>
  <c r="M27" i="1312"/>
  <c r="N27" i="1312"/>
  <c r="O27" i="1312"/>
  <c r="P27" i="1312"/>
  <c r="Q27" i="1312"/>
  <c r="R27" i="1312"/>
  <c r="S27" i="1312"/>
  <c r="T27" i="1312"/>
  <c r="U27" i="1312"/>
  <c r="V27" i="1312"/>
  <c r="W27" i="1312"/>
  <c r="X27" i="1312"/>
  <c r="Y27" i="1312"/>
  <c r="H28" i="1312"/>
  <c r="I28" i="1312"/>
  <c r="J28" i="1312"/>
  <c r="K28" i="1312"/>
  <c r="L28" i="1312"/>
  <c r="M28" i="1312"/>
  <c r="N28" i="1312"/>
  <c r="O28" i="1312"/>
  <c r="P28" i="1312"/>
  <c r="Q28" i="1312"/>
  <c r="R28" i="1312"/>
  <c r="S28" i="1312"/>
  <c r="T28" i="1312"/>
  <c r="U28" i="1312"/>
  <c r="V28" i="1312"/>
  <c r="W28" i="1312"/>
  <c r="X28" i="1312"/>
  <c r="Y28" i="1312"/>
  <c r="H29" i="1312"/>
  <c r="I29" i="1312"/>
  <c r="J29" i="1312"/>
  <c r="K29" i="1312"/>
  <c r="L29" i="1312"/>
  <c r="M29" i="1312"/>
  <c r="N29" i="1312"/>
  <c r="O29" i="1312"/>
  <c r="P29" i="1312"/>
  <c r="Q29" i="1312"/>
  <c r="R29" i="1312"/>
  <c r="S29" i="1312"/>
  <c r="T29" i="1312"/>
  <c r="U29" i="1312"/>
  <c r="V29" i="1312"/>
  <c r="W29" i="1312"/>
  <c r="X29" i="1312"/>
  <c r="Y29" i="1312"/>
  <c r="H30" i="1312"/>
  <c r="I30" i="1312"/>
  <c r="J30" i="1312"/>
  <c r="K30" i="1312"/>
  <c r="L30" i="1312"/>
  <c r="M30" i="1312"/>
  <c r="N30" i="1312"/>
  <c r="O30" i="1312"/>
  <c r="P30" i="1312"/>
  <c r="Q30" i="1312"/>
  <c r="R30" i="1312"/>
  <c r="S30" i="1312"/>
  <c r="T30" i="1312"/>
  <c r="U30" i="1312"/>
  <c r="V30" i="1312"/>
  <c r="W30" i="1312"/>
  <c r="X30" i="1312"/>
  <c r="Y30" i="1312"/>
  <c r="H31" i="1312"/>
  <c r="I31" i="1312"/>
  <c r="J31" i="1312"/>
  <c r="K31" i="1312"/>
  <c r="L31" i="1312"/>
  <c r="M31" i="1312"/>
  <c r="N31" i="1312"/>
  <c r="O31" i="1312"/>
  <c r="P31" i="1312"/>
  <c r="Q31" i="1312"/>
  <c r="R31" i="1312"/>
  <c r="S31" i="1312"/>
  <c r="T31" i="1312"/>
  <c r="U31" i="1312"/>
  <c r="V31" i="1312"/>
  <c r="W31" i="1312"/>
  <c r="X31" i="1312"/>
  <c r="Y31" i="1312"/>
  <c r="H32" i="1312"/>
  <c r="I32" i="1312"/>
  <c r="J32" i="1312"/>
  <c r="K32" i="1312"/>
  <c r="L32" i="1312"/>
  <c r="M32" i="1312"/>
  <c r="N32" i="1312"/>
  <c r="O32" i="1312"/>
  <c r="P32" i="1312"/>
  <c r="Q32" i="1312"/>
  <c r="R32" i="1312"/>
  <c r="S32" i="1312"/>
  <c r="T32" i="1312"/>
  <c r="U32" i="1312"/>
  <c r="V32" i="1312"/>
  <c r="W32" i="1312"/>
  <c r="X32" i="1312"/>
  <c r="Y32" i="1312"/>
  <c r="H33" i="1312"/>
  <c r="I33" i="1312"/>
  <c r="J33" i="1312"/>
  <c r="K33" i="1312"/>
  <c r="L33" i="1312"/>
  <c r="M33" i="1312"/>
  <c r="N33" i="1312"/>
  <c r="O33" i="1312"/>
  <c r="P33" i="1312"/>
  <c r="Q33" i="1312"/>
  <c r="R33" i="1312"/>
  <c r="S33" i="1312"/>
  <c r="T33" i="1312"/>
  <c r="U33" i="1312"/>
  <c r="V33" i="1312"/>
  <c r="W33" i="1312"/>
  <c r="X33" i="1312"/>
  <c r="Y33" i="1312"/>
  <c r="I34" i="1312"/>
  <c r="K34" i="1312"/>
  <c r="M34" i="1312"/>
  <c r="O34" i="1312"/>
  <c r="Q34" i="1312"/>
  <c r="S34" i="1312"/>
  <c r="U34" i="1312"/>
  <c r="W34" i="1312"/>
  <c r="Y34" i="1312"/>
  <c r="AH17" i="1320"/>
  <c r="AJ10" i="1260"/>
  <c r="AJ11" i="1260"/>
  <c r="AJ12" i="1260"/>
  <c r="AJ13" i="1260"/>
  <c r="AJ14" i="1260"/>
  <c r="AJ15" i="1260"/>
  <c r="AJ17" i="1260"/>
  <c r="AJ18" i="1260"/>
  <c r="AJ19" i="1260"/>
  <c r="AJ20" i="1260"/>
  <c r="AJ21" i="1260"/>
  <c r="AJ22" i="1260"/>
  <c r="G34" i="1328"/>
  <c r="F34" i="1337"/>
  <c r="G34" i="1337"/>
  <c r="D34" i="1337"/>
  <c r="F34" i="1312"/>
  <c r="I34" i="1324"/>
  <c r="I33" i="1324"/>
  <c r="G33" i="1337"/>
  <c r="F33" i="1337"/>
  <c r="G32" i="1337"/>
  <c r="F32" i="1337"/>
  <c r="G31" i="1337"/>
  <c r="F31" i="1337"/>
  <c r="D31" i="1337"/>
  <c r="G30" i="1337"/>
  <c r="F30" i="1337"/>
  <c r="G29" i="1337"/>
  <c r="F29" i="1337"/>
  <c r="G28" i="1337"/>
  <c r="F28" i="1337"/>
  <c r="G27" i="1337"/>
  <c r="F27" i="1337"/>
  <c r="Z26" i="1337"/>
  <c r="Y26" i="1337"/>
  <c r="X26" i="1337"/>
  <c r="W26" i="1337"/>
  <c r="V26" i="1337"/>
  <c r="U26" i="1337"/>
  <c r="T26" i="1337"/>
  <c r="S26" i="1337"/>
  <c r="R26" i="1337"/>
  <c r="Q26" i="1337"/>
  <c r="P26" i="1337"/>
  <c r="O26" i="1337"/>
  <c r="N26" i="1337"/>
  <c r="M26" i="1337"/>
  <c r="L26" i="1337"/>
  <c r="K26" i="1337"/>
  <c r="J26" i="1337"/>
  <c r="I26" i="1337"/>
  <c r="G25" i="1337"/>
  <c r="F25" i="1337"/>
  <c r="G24" i="1337"/>
  <c r="F24" i="1337"/>
  <c r="Z23" i="1337"/>
  <c r="Y23" i="1337"/>
  <c r="X23" i="1337"/>
  <c r="W23" i="1337"/>
  <c r="V23" i="1337"/>
  <c r="U23" i="1337"/>
  <c r="T23" i="1337"/>
  <c r="S23" i="1337"/>
  <c r="R23" i="1337"/>
  <c r="Q23" i="1337"/>
  <c r="P23" i="1337"/>
  <c r="O23" i="1337"/>
  <c r="N23" i="1337"/>
  <c r="M23" i="1337"/>
  <c r="L23" i="1337"/>
  <c r="K23" i="1337"/>
  <c r="J23" i="1337"/>
  <c r="G23" i="1337"/>
  <c r="I23" i="1337"/>
  <c r="G22" i="1337"/>
  <c r="F22" i="1337"/>
  <c r="G21" i="1337"/>
  <c r="F21" i="1337"/>
  <c r="G20" i="1337"/>
  <c r="F20" i="1337"/>
  <c r="Z19" i="1337"/>
  <c r="Y19" i="1337"/>
  <c r="X19" i="1337"/>
  <c r="W19" i="1337"/>
  <c r="V19" i="1337"/>
  <c r="U19" i="1337"/>
  <c r="T19" i="1337"/>
  <c r="S19" i="1337"/>
  <c r="R19" i="1337"/>
  <c r="Q19" i="1337"/>
  <c r="P19" i="1337"/>
  <c r="O19" i="1337"/>
  <c r="N19" i="1337"/>
  <c r="M19" i="1337"/>
  <c r="L19" i="1337"/>
  <c r="K19" i="1337"/>
  <c r="J19" i="1337"/>
  <c r="I19" i="1337"/>
  <c r="G18" i="1337"/>
  <c r="F18" i="1337"/>
  <c r="G17" i="1337"/>
  <c r="F17" i="1337"/>
  <c r="G16" i="1337"/>
  <c r="F16" i="1337"/>
  <c r="Z15" i="1337"/>
  <c r="Y15" i="1337"/>
  <c r="Y12" i="1337"/>
  <c r="X15" i="1337"/>
  <c r="X12" i="1337"/>
  <c r="W15" i="1337"/>
  <c r="W12" i="1337"/>
  <c r="V15" i="1337"/>
  <c r="U15" i="1337"/>
  <c r="U12" i="1337"/>
  <c r="T15" i="1337"/>
  <c r="T12" i="1337"/>
  <c r="S15" i="1337"/>
  <c r="S12" i="1337"/>
  <c r="R15" i="1337"/>
  <c r="Q15" i="1337"/>
  <c r="Q12" i="1337"/>
  <c r="P15" i="1337"/>
  <c r="P12" i="1337"/>
  <c r="O15" i="1337"/>
  <c r="O12" i="1337"/>
  <c r="N15" i="1337"/>
  <c r="M15" i="1337"/>
  <c r="M12" i="1337"/>
  <c r="L15" i="1337"/>
  <c r="L12" i="1337"/>
  <c r="K15" i="1337"/>
  <c r="J15" i="1337"/>
  <c r="I15" i="1337"/>
  <c r="I12" i="1337"/>
  <c r="G14" i="1337"/>
  <c r="F14" i="1337"/>
  <c r="G13" i="1337"/>
  <c r="F13" i="1337"/>
  <c r="G11" i="1337"/>
  <c r="F11" i="1337"/>
  <c r="G10" i="1337"/>
  <c r="F10" i="1337"/>
  <c r="Z9" i="1337"/>
  <c r="Z8" i="1337"/>
  <c r="Y9" i="1337"/>
  <c r="Y8" i="1337"/>
  <c r="X9" i="1337"/>
  <c r="X8" i="1337"/>
  <c r="W9" i="1337"/>
  <c r="W8" i="1337"/>
  <c r="V9" i="1337"/>
  <c r="V8" i="1337"/>
  <c r="U9" i="1337"/>
  <c r="U8" i="1337"/>
  <c r="T9" i="1337"/>
  <c r="T8" i="1337"/>
  <c r="S9" i="1337"/>
  <c r="S8" i="1337"/>
  <c r="R9" i="1337"/>
  <c r="R8" i="1337"/>
  <c r="Q9" i="1337"/>
  <c r="Q8" i="1337"/>
  <c r="P9" i="1337"/>
  <c r="P8" i="1337"/>
  <c r="O9" i="1337"/>
  <c r="O8" i="1337"/>
  <c r="N9" i="1337"/>
  <c r="N8" i="1337"/>
  <c r="M9" i="1337"/>
  <c r="M8" i="1337"/>
  <c r="L9" i="1337"/>
  <c r="L8" i="1337"/>
  <c r="K9" i="1337"/>
  <c r="K8" i="1337"/>
  <c r="J9" i="1337"/>
  <c r="I9" i="1337"/>
  <c r="G7" i="1337"/>
  <c r="F7" i="1337"/>
  <c r="Z6" i="1337"/>
  <c r="Y6" i="1337"/>
  <c r="X6" i="1337"/>
  <c r="X35" i="1337"/>
  <c r="I33" i="1311"/>
  <c r="I12" i="1311"/>
  <c r="W6" i="1337"/>
  <c r="V6" i="1337"/>
  <c r="U6" i="1337"/>
  <c r="T6" i="1337"/>
  <c r="T35" i="1337"/>
  <c r="G33" i="1311"/>
  <c r="G12" i="1311"/>
  <c r="S6" i="1337"/>
  <c r="R6" i="1337"/>
  <c r="Q6" i="1337"/>
  <c r="P6" i="1337"/>
  <c r="P35" i="1337"/>
  <c r="E33" i="1311"/>
  <c r="E12" i="1311"/>
  <c r="O6" i="1337"/>
  <c r="N6" i="1337"/>
  <c r="M6" i="1337"/>
  <c r="L6" i="1337"/>
  <c r="L35" i="1337"/>
  <c r="C33" i="1311"/>
  <c r="C12" i="1311"/>
  <c r="J6" i="1337"/>
  <c r="I6" i="1337"/>
  <c r="G5" i="1337"/>
  <c r="F5" i="1337"/>
  <c r="D5" i="1337"/>
  <c r="K3" i="1337"/>
  <c r="M3" i="1337"/>
  <c r="O3" i="1337"/>
  <c r="Q3" i="1337"/>
  <c r="S3" i="1337"/>
  <c r="U3" i="1337"/>
  <c r="W3" i="1337"/>
  <c r="Y3" i="1337"/>
  <c r="G19" i="1337"/>
  <c r="F9" i="1337"/>
  <c r="N12" i="1337"/>
  <c r="R12" i="1337"/>
  <c r="V12" i="1337"/>
  <c r="Z12" i="1337"/>
  <c r="Z35" i="1337"/>
  <c r="J33" i="1311"/>
  <c r="J12" i="1311"/>
  <c r="G9" i="1337"/>
  <c r="D9" i="1337"/>
  <c r="G26" i="1337"/>
  <c r="D27" i="1337"/>
  <c r="F19" i="1337"/>
  <c r="K12" i="1337"/>
  <c r="K35" i="1337"/>
  <c r="Y35" i="1337"/>
  <c r="L52" i="1258"/>
  <c r="M35" i="1337"/>
  <c r="F52" i="1258"/>
  <c r="Q35" i="1337"/>
  <c r="H52" i="1258"/>
  <c r="U35" i="1337"/>
  <c r="J52" i="1258"/>
  <c r="J12" i="1337"/>
  <c r="D20" i="1337"/>
  <c r="O35" i="1337"/>
  <c r="G52" i="1258"/>
  <c r="S35" i="1337"/>
  <c r="I52" i="1258"/>
  <c r="W35" i="1337"/>
  <c r="K52" i="1258"/>
  <c r="F15" i="1337"/>
  <c r="N35" i="1337"/>
  <c r="D33" i="1311"/>
  <c r="D12" i="1311"/>
  <c r="R35" i="1337"/>
  <c r="F33" i="1311"/>
  <c r="F12" i="1311"/>
  <c r="V35" i="1337"/>
  <c r="H33" i="1311"/>
  <c r="H12" i="1311"/>
  <c r="G6" i="1337"/>
  <c r="D17" i="1337"/>
  <c r="D18" i="1337"/>
  <c r="I8" i="1337"/>
  <c r="G15" i="1337"/>
  <c r="D15" i="1337"/>
  <c r="F26" i="1337"/>
  <c r="F12" i="1337"/>
  <c r="F23" i="1337"/>
  <c r="D23" i="1337"/>
  <c r="D25" i="1337"/>
  <c r="D28" i="1337"/>
  <c r="D10" i="1337"/>
  <c r="D32" i="1337"/>
  <c r="F6" i="1337"/>
  <c r="J8" i="1337"/>
  <c r="G8" i="1337"/>
  <c r="D7" i="1337"/>
  <c r="D11" i="1337"/>
  <c r="D13" i="1337"/>
  <c r="D21" i="1337"/>
  <c r="D29" i="1337"/>
  <c r="D33" i="1337"/>
  <c r="D14" i="1337"/>
  <c r="D16" i="1337"/>
  <c r="D22" i="1337"/>
  <c r="D24" i="1337"/>
  <c r="D30" i="1337"/>
  <c r="Z6" i="1328"/>
  <c r="Y6" i="1328"/>
  <c r="X6" i="1328"/>
  <c r="W6" i="1328"/>
  <c r="V6" i="1328"/>
  <c r="U6" i="1328"/>
  <c r="T6" i="1328"/>
  <c r="S6" i="1328"/>
  <c r="R6" i="1328"/>
  <c r="Q6" i="1328"/>
  <c r="P6" i="1328"/>
  <c r="O6" i="1328"/>
  <c r="N6" i="1328"/>
  <c r="M6" i="1328"/>
  <c r="L6" i="1328"/>
  <c r="K6" i="1328"/>
  <c r="J6" i="1328"/>
  <c r="J9" i="1328"/>
  <c r="K9" i="1328"/>
  <c r="L9" i="1328"/>
  <c r="K9" i="1312"/>
  <c r="M9" i="1328"/>
  <c r="N9" i="1328"/>
  <c r="O9" i="1328"/>
  <c r="P9" i="1328"/>
  <c r="O9" i="1312"/>
  <c r="Q9" i="1328"/>
  <c r="R9" i="1328"/>
  <c r="S9" i="1328"/>
  <c r="T9" i="1328"/>
  <c r="S9" i="1312"/>
  <c r="U9" i="1328"/>
  <c r="V9" i="1328"/>
  <c r="W9" i="1328"/>
  <c r="X9" i="1328"/>
  <c r="W9" i="1312"/>
  <c r="Y9" i="1328"/>
  <c r="Z9" i="1328"/>
  <c r="J15" i="1328"/>
  <c r="I15" i="1312"/>
  <c r="K15" i="1328"/>
  <c r="L15" i="1328"/>
  <c r="M15" i="1328"/>
  <c r="N15" i="1328"/>
  <c r="M15" i="1312"/>
  <c r="O15" i="1328"/>
  <c r="P15" i="1328"/>
  <c r="Q15" i="1328"/>
  <c r="R15" i="1328"/>
  <c r="Q15" i="1312"/>
  <c r="S15" i="1328"/>
  <c r="T15" i="1328"/>
  <c r="U15" i="1328"/>
  <c r="V15" i="1328"/>
  <c r="U15" i="1312"/>
  <c r="W15" i="1328"/>
  <c r="X15" i="1328"/>
  <c r="Y15" i="1328"/>
  <c r="Z15" i="1328"/>
  <c r="Y15" i="1312"/>
  <c r="J19" i="1328"/>
  <c r="I19" i="1312"/>
  <c r="K19" i="1328"/>
  <c r="J19" i="1312"/>
  <c r="L19" i="1328"/>
  <c r="K19" i="1312"/>
  <c r="M19" i="1328"/>
  <c r="L19" i="1312"/>
  <c r="N19" i="1328"/>
  <c r="M19" i="1312"/>
  <c r="O19" i="1328"/>
  <c r="N19" i="1312"/>
  <c r="P19" i="1328"/>
  <c r="O19" i="1312"/>
  <c r="Q19" i="1328"/>
  <c r="P19" i="1312"/>
  <c r="R19" i="1328"/>
  <c r="Q19" i="1312"/>
  <c r="S19" i="1328"/>
  <c r="R19" i="1312"/>
  <c r="T19" i="1328"/>
  <c r="S19" i="1312"/>
  <c r="U19" i="1328"/>
  <c r="T19" i="1312"/>
  <c r="V19" i="1328"/>
  <c r="U19" i="1312"/>
  <c r="W19" i="1328"/>
  <c r="V19" i="1312"/>
  <c r="X19" i="1328"/>
  <c r="W19" i="1312"/>
  <c r="Y19" i="1328"/>
  <c r="X19" i="1312"/>
  <c r="Z19" i="1328"/>
  <c r="Y19" i="1312"/>
  <c r="J23" i="1328"/>
  <c r="I23" i="1312"/>
  <c r="K23" i="1328"/>
  <c r="J23" i="1312"/>
  <c r="L23" i="1328"/>
  <c r="K23" i="1312"/>
  <c r="M23" i="1328"/>
  <c r="L23" i="1312"/>
  <c r="N23" i="1328"/>
  <c r="M23" i="1312"/>
  <c r="O23" i="1328"/>
  <c r="N23" i="1312"/>
  <c r="P23" i="1328"/>
  <c r="O23" i="1312"/>
  <c r="Q23" i="1328"/>
  <c r="P23" i="1312"/>
  <c r="R23" i="1328"/>
  <c r="Q23" i="1312"/>
  <c r="S23" i="1328"/>
  <c r="R23" i="1312"/>
  <c r="T23" i="1328"/>
  <c r="S23" i="1312"/>
  <c r="U23" i="1328"/>
  <c r="T23" i="1312"/>
  <c r="V23" i="1328"/>
  <c r="U23" i="1312"/>
  <c r="W23" i="1328"/>
  <c r="V23" i="1312"/>
  <c r="X23" i="1328"/>
  <c r="W23" i="1312"/>
  <c r="Y23" i="1328"/>
  <c r="X23" i="1312"/>
  <c r="Z23" i="1328"/>
  <c r="Y23" i="1312"/>
  <c r="J26" i="1328"/>
  <c r="K26" i="1328"/>
  <c r="J26" i="1312"/>
  <c r="L26" i="1328"/>
  <c r="K26" i="1312"/>
  <c r="M26" i="1328"/>
  <c r="N26" i="1328"/>
  <c r="M26" i="1312"/>
  <c r="O26" i="1328"/>
  <c r="N26" i="1312"/>
  <c r="P26" i="1328"/>
  <c r="O26" i="1312"/>
  <c r="Q26" i="1328"/>
  <c r="P26" i="1312"/>
  <c r="R26" i="1328"/>
  <c r="Q26" i="1312"/>
  <c r="S26" i="1328"/>
  <c r="R26" i="1312"/>
  <c r="T26" i="1328"/>
  <c r="S26" i="1312"/>
  <c r="U26" i="1328"/>
  <c r="T26" i="1312"/>
  <c r="V26" i="1328"/>
  <c r="U26" i="1312"/>
  <c r="W26" i="1328"/>
  <c r="V26" i="1312"/>
  <c r="X26" i="1328"/>
  <c r="W26" i="1312"/>
  <c r="Y26" i="1328"/>
  <c r="X26" i="1312"/>
  <c r="Z26" i="1328"/>
  <c r="Y26" i="1312"/>
  <c r="G33" i="1328"/>
  <c r="F33" i="1312"/>
  <c r="G32" i="1328"/>
  <c r="F32" i="1312"/>
  <c r="G31" i="1328"/>
  <c r="F31" i="1312"/>
  <c r="G30" i="1328"/>
  <c r="F30" i="1312"/>
  <c r="G29" i="1328"/>
  <c r="F29" i="1312"/>
  <c r="G28" i="1328"/>
  <c r="F28" i="1312"/>
  <c r="G27" i="1328"/>
  <c r="F27" i="1312"/>
  <c r="G25" i="1328"/>
  <c r="F25" i="1312"/>
  <c r="I28" i="1324"/>
  <c r="G24" i="1328"/>
  <c r="F24" i="1312"/>
  <c r="G22" i="1328"/>
  <c r="F22" i="1312"/>
  <c r="G21" i="1328"/>
  <c r="F21" i="1312"/>
  <c r="G20" i="1328"/>
  <c r="F20" i="1312"/>
  <c r="G18" i="1328"/>
  <c r="F18" i="1312"/>
  <c r="G17" i="1328"/>
  <c r="F17" i="1312"/>
  <c r="G16" i="1328"/>
  <c r="F16" i="1312"/>
  <c r="G14" i="1328"/>
  <c r="F14" i="1312"/>
  <c r="I22" i="1324"/>
  <c r="G13" i="1328"/>
  <c r="F13" i="1312"/>
  <c r="I21" i="1324"/>
  <c r="G11" i="1328"/>
  <c r="F11" i="1312"/>
  <c r="G10" i="1328"/>
  <c r="F10" i="1312"/>
  <c r="G7" i="1328"/>
  <c r="F7" i="1312"/>
  <c r="I8" i="1324"/>
  <c r="F33" i="1328"/>
  <c r="F32" i="1328"/>
  <c r="E32" i="1312"/>
  <c r="F31" i="1328"/>
  <c r="E31" i="1312"/>
  <c r="F30" i="1328"/>
  <c r="F29" i="1328"/>
  <c r="F28" i="1328"/>
  <c r="H28" i="1328"/>
  <c r="F27" i="1328"/>
  <c r="E27" i="1312"/>
  <c r="F25" i="1328"/>
  <c r="F24" i="1328"/>
  <c r="F22" i="1328"/>
  <c r="E22" i="1312"/>
  <c r="F21" i="1328"/>
  <c r="F20" i="1328"/>
  <c r="F18" i="1328"/>
  <c r="E18" i="1312"/>
  <c r="F17" i="1328"/>
  <c r="F16" i="1328"/>
  <c r="E16" i="1312"/>
  <c r="F14" i="1328"/>
  <c r="E14" i="1312"/>
  <c r="F13" i="1328"/>
  <c r="F11" i="1328"/>
  <c r="H11" i="1328"/>
  <c r="F10" i="1328"/>
  <c r="F7" i="1328"/>
  <c r="E7" i="1312"/>
  <c r="G5" i="1328"/>
  <c r="F5" i="1328"/>
  <c r="I26" i="1328"/>
  <c r="H26" i="1312"/>
  <c r="I23" i="1328"/>
  <c r="H23" i="1312"/>
  <c r="I19" i="1328"/>
  <c r="H19" i="1312"/>
  <c r="I15" i="1328"/>
  <c r="H15" i="1312"/>
  <c r="I9" i="1328"/>
  <c r="I6" i="1328"/>
  <c r="H32" i="1328"/>
  <c r="G12" i="1337"/>
  <c r="G35" i="1337"/>
  <c r="H16" i="1328"/>
  <c r="D26" i="1337"/>
  <c r="G15" i="1328"/>
  <c r="F15" i="1312"/>
  <c r="I23" i="1324"/>
  <c r="G19" i="1328"/>
  <c r="F19" i="1312"/>
  <c r="I24" i="1324"/>
  <c r="G23" i="1328"/>
  <c r="F23" i="1312"/>
  <c r="I25" i="1324"/>
  <c r="J35" i="1337"/>
  <c r="B33" i="1311"/>
  <c r="B12" i="1311"/>
  <c r="C22" i="1312"/>
  <c r="C31" i="1312"/>
  <c r="C27" i="1312"/>
  <c r="D19" i="1337"/>
  <c r="C16" i="1312"/>
  <c r="C18" i="1312"/>
  <c r="D12" i="1337"/>
  <c r="F8" i="1337"/>
  <c r="D8" i="1337"/>
  <c r="I35" i="1337"/>
  <c r="E52" i="1258"/>
  <c r="N12" i="1328"/>
  <c r="M12" i="1312"/>
  <c r="T8" i="1328"/>
  <c r="S8" i="1312"/>
  <c r="I12" i="1328"/>
  <c r="H12" i="1312"/>
  <c r="H18" i="1328"/>
  <c r="D10" i="1328"/>
  <c r="E10" i="1312"/>
  <c r="C10" i="1312"/>
  <c r="F15" i="1328"/>
  <c r="H15" i="1328"/>
  <c r="F19" i="1328"/>
  <c r="F23" i="1328"/>
  <c r="D28" i="1328"/>
  <c r="E28" i="1312"/>
  <c r="C28" i="1312"/>
  <c r="C32" i="1312"/>
  <c r="G26" i="1328"/>
  <c r="F26" i="1312"/>
  <c r="I29" i="1324"/>
  <c r="I26" i="1312"/>
  <c r="Y12" i="1328"/>
  <c r="X12" i="1312"/>
  <c r="X15" i="1312"/>
  <c r="U12" i="1328"/>
  <c r="T12" i="1312"/>
  <c r="T15" i="1312"/>
  <c r="Q12" i="1328"/>
  <c r="P12" i="1312"/>
  <c r="P15" i="1312"/>
  <c r="M12" i="1328"/>
  <c r="L12" i="1312"/>
  <c r="L15" i="1312"/>
  <c r="Z12" i="1328"/>
  <c r="Y12" i="1312"/>
  <c r="J12" i="1328"/>
  <c r="I12" i="1312"/>
  <c r="W8" i="1328"/>
  <c r="V8" i="1312"/>
  <c r="V9" i="1312"/>
  <c r="S8" i="1328"/>
  <c r="R8" i="1312"/>
  <c r="R9" i="1312"/>
  <c r="O8" i="1328"/>
  <c r="N8" i="1312"/>
  <c r="N9" i="1312"/>
  <c r="F9" i="1328"/>
  <c r="E9" i="1312"/>
  <c r="J9" i="1312"/>
  <c r="P8" i="1328"/>
  <c r="O8" i="1312"/>
  <c r="I8" i="1328"/>
  <c r="H8" i="1312"/>
  <c r="H9" i="1312"/>
  <c r="H22" i="1328"/>
  <c r="D11" i="1328"/>
  <c r="E11" i="1312"/>
  <c r="C11" i="1312"/>
  <c r="H20" i="1328"/>
  <c r="E20" i="1312"/>
  <c r="C20" i="1312"/>
  <c r="H24" i="1328"/>
  <c r="E24" i="1312"/>
  <c r="C24" i="1312"/>
  <c r="H29" i="1328"/>
  <c r="E29" i="1312"/>
  <c r="C29" i="1312"/>
  <c r="H33" i="1328"/>
  <c r="E33" i="1312"/>
  <c r="C33" i="1312"/>
  <c r="D16" i="1328"/>
  <c r="F26" i="1328"/>
  <c r="E26" i="1312"/>
  <c r="L26" i="1312"/>
  <c r="X12" i="1328"/>
  <c r="W12" i="1312"/>
  <c r="W15" i="1312"/>
  <c r="T12" i="1328"/>
  <c r="S12" i="1312"/>
  <c r="S15" i="1312"/>
  <c r="P12" i="1328"/>
  <c r="O12" i="1312"/>
  <c r="O15" i="1312"/>
  <c r="L12" i="1328"/>
  <c r="K12" i="1312"/>
  <c r="K15" i="1312"/>
  <c r="V12" i="1328"/>
  <c r="U12" i="1312"/>
  <c r="Z8" i="1328"/>
  <c r="Y8" i="1312"/>
  <c r="Y9" i="1312"/>
  <c r="V8" i="1328"/>
  <c r="U8" i="1312"/>
  <c r="U9" i="1312"/>
  <c r="R8" i="1328"/>
  <c r="Q8" i="1312"/>
  <c r="Q9" i="1312"/>
  <c r="N8" i="1328"/>
  <c r="M8" i="1312"/>
  <c r="M9" i="1312"/>
  <c r="J8" i="1328"/>
  <c r="I8" i="1312"/>
  <c r="I9" i="1312"/>
  <c r="L8" i="1328"/>
  <c r="K8" i="1312"/>
  <c r="H22" i="1324"/>
  <c r="C14" i="1312"/>
  <c r="D32" i="1328"/>
  <c r="H14" i="1328"/>
  <c r="H27" i="1328"/>
  <c r="H13" i="1328"/>
  <c r="E13" i="1312"/>
  <c r="H17" i="1328"/>
  <c r="E17" i="1312"/>
  <c r="C17" i="1312"/>
  <c r="H21" i="1328"/>
  <c r="E21" i="1312"/>
  <c r="C21" i="1312"/>
  <c r="H25" i="1328"/>
  <c r="E25" i="1312"/>
  <c r="D30" i="1328"/>
  <c r="E30" i="1312"/>
  <c r="C30" i="1312"/>
  <c r="D24" i="1328"/>
  <c r="W12" i="1328"/>
  <c r="V12" i="1312"/>
  <c r="V15" i="1312"/>
  <c r="S12" i="1328"/>
  <c r="R12" i="1312"/>
  <c r="R15" i="1312"/>
  <c r="O12" i="1328"/>
  <c r="N12" i="1312"/>
  <c r="N15" i="1312"/>
  <c r="K12" i="1328"/>
  <c r="J12" i="1312"/>
  <c r="J15" i="1312"/>
  <c r="R12" i="1328"/>
  <c r="Q12" i="1312"/>
  <c r="Y8" i="1328"/>
  <c r="X8" i="1312"/>
  <c r="X9" i="1312"/>
  <c r="U8" i="1328"/>
  <c r="T8" i="1312"/>
  <c r="T9" i="1312"/>
  <c r="Q8" i="1328"/>
  <c r="P8" i="1312"/>
  <c r="P9" i="1312"/>
  <c r="M8" i="1328"/>
  <c r="L8" i="1312"/>
  <c r="L9" i="1312"/>
  <c r="X8" i="1328"/>
  <c r="W8" i="1312"/>
  <c r="G6" i="1328"/>
  <c r="F6" i="1312"/>
  <c r="I7" i="1324"/>
  <c r="K6" i="1312"/>
  <c r="O6" i="1312"/>
  <c r="S6" i="1312"/>
  <c r="W6" i="1312"/>
  <c r="L6" i="1312"/>
  <c r="P6" i="1312"/>
  <c r="T6" i="1312"/>
  <c r="X6" i="1312"/>
  <c r="I6" i="1312"/>
  <c r="M6" i="1312"/>
  <c r="Q6" i="1312"/>
  <c r="U6" i="1312"/>
  <c r="Y6" i="1312"/>
  <c r="H6" i="1312"/>
  <c r="C7" i="1312"/>
  <c r="F6" i="1328"/>
  <c r="E6" i="1312"/>
  <c r="J6" i="1312"/>
  <c r="N6" i="1312"/>
  <c r="R6" i="1312"/>
  <c r="V6" i="1312"/>
  <c r="H5" i="1328"/>
  <c r="E5" i="1312"/>
  <c r="F5" i="1312"/>
  <c r="I6" i="1324"/>
  <c r="H10" i="1328"/>
  <c r="H30" i="1328"/>
  <c r="D14" i="1328"/>
  <c r="D18" i="1328"/>
  <c r="D22" i="1328"/>
  <c r="D27" i="1328"/>
  <c r="D31" i="1328"/>
  <c r="D17" i="1328"/>
  <c r="D25" i="1328"/>
  <c r="D33" i="1328"/>
  <c r="D20" i="1328"/>
  <c r="D13" i="1328"/>
  <c r="D21" i="1328"/>
  <c r="D29" i="1328"/>
  <c r="D6" i="1337"/>
  <c r="D7" i="1328"/>
  <c r="H9" i="1328"/>
  <c r="D5" i="1328"/>
  <c r="K8" i="1328"/>
  <c r="H23" i="1328"/>
  <c r="G9" i="1328"/>
  <c r="H7" i="1328"/>
  <c r="H31" i="1328"/>
  <c r="C17" i="1321"/>
  <c r="C21" i="1321"/>
  <c r="C20" i="1321"/>
  <c r="C19" i="1321"/>
  <c r="C18" i="1321"/>
  <c r="H6" i="1328"/>
  <c r="P35" i="1328"/>
  <c r="Z35" i="1328"/>
  <c r="R35" i="1328"/>
  <c r="Q35" i="1312"/>
  <c r="X35" i="1328"/>
  <c r="W35" i="1312"/>
  <c r="D6" i="1328"/>
  <c r="G8" i="1328"/>
  <c r="F8" i="1312"/>
  <c r="I15" i="1324"/>
  <c r="V35" i="1328"/>
  <c r="U35" i="1312"/>
  <c r="N35" i="1328"/>
  <c r="D32" i="1311"/>
  <c r="D11" i="1311"/>
  <c r="D35" i="1337"/>
  <c r="E34" i="1337"/>
  <c r="F35" i="1337"/>
  <c r="C6" i="1312"/>
  <c r="F8" i="1328"/>
  <c r="D8" i="1328"/>
  <c r="J8" i="1312"/>
  <c r="D9" i="1328"/>
  <c r="F9" i="1312"/>
  <c r="I17" i="1324"/>
  <c r="G12" i="1328"/>
  <c r="F12" i="1312"/>
  <c r="I20" i="1324"/>
  <c r="H17" i="1324"/>
  <c r="D15" i="1328"/>
  <c r="E15" i="1312"/>
  <c r="D19" i="1328"/>
  <c r="E19" i="1312"/>
  <c r="F12" i="1328"/>
  <c r="E12" i="1312"/>
  <c r="D26" i="1328"/>
  <c r="G35" i="1328"/>
  <c r="F35" i="1312"/>
  <c r="I35" i="1324"/>
  <c r="T35" i="1328"/>
  <c r="S35" i="1312"/>
  <c r="L35" i="1328"/>
  <c r="K35" i="1312"/>
  <c r="H28" i="1324"/>
  <c r="C25" i="1312"/>
  <c r="H21" i="1324"/>
  <c r="C13" i="1312"/>
  <c r="H29" i="1324"/>
  <c r="C26" i="1312"/>
  <c r="H19" i="1328"/>
  <c r="H26" i="1328"/>
  <c r="J35" i="1328"/>
  <c r="B32" i="1311"/>
  <c r="B11" i="1311"/>
  <c r="D23" i="1328"/>
  <c r="E23" i="1312"/>
  <c r="C32" i="1311"/>
  <c r="C11" i="1311"/>
  <c r="H32" i="1311"/>
  <c r="H11" i="1311"/>
  <c r="J32" i="1311"/>
  <c r="J11" i="1311"/>
  <c r="Y35" i="1312"/>
  <c r="F32" i="1311"/>
  <c r="F11" i="1311"/>
  <c r="E32" i="1311"/>
  <c r="E11" i="1311"/>
  <c r="O35" i="1312"/>
  <c r="G24" i="1342"/>
  <c r="F5" i="1342"/>
  <c r="H5" i="1342"/>
  <c r="I6" i="1342"/>
  <c r="K6" i="1342"/>
  <c r="M6" i="1342"/>
  <c r="O6" i="1342"/>
  <c r="O30" i="1342"/>
  <c r="Q6" i="1342"/>
  <c r="S6" i="1342"/>
  <c r="U6" i="1342"/>
  <c r="W6" i="1342"/>
  <c r="Y6" i="1342"/>
  <c r="F9" i="1342"/>
  <c r="I10" i="1342"/>
  <c r="K10" i="1342"/>
  <c r="M10" i="1342"/>
  <c r="O10" i="1342"/>
  <c r="Q10" i="1342"/>
  <c r="S10" i="1342"/>
  <c r="U10" i="1342"/>
  <c r="W10" i="1342"/>
  <c r="Y10" i="1342"/>
  <c r="F19" i="1342"/>
  <c r="H19" i="1342"/>
  <c r="F20" i="1342"/>
  <c r="I21" i="1342"/>
  <c r="K21" i="1342"/>
  <c r="M21" i="1342"/>
  <c r="M28" i="1342"/>
  <c r="O21" i="1342"/>
  <c r="Q21" i="1342"/>
  <c r="S21" i="1342"/>
  <c r="U21" i="1342"/>
  <c r="W21" i="1342"/>
  <c r="Y21" i="1342"/>
  <c r="F24" i="1342"/>
  <c r="I25" i="1342"/>
  <c r="K25" i="1342"/>
  <c r="M25" i="1342"/>
  <c r="O25" i="1342"/>
  <c r="Q25" i="1342"/>
  <c r="Q30" i="1342"/>
  <c r="S25" i="1342"/>
  <c r="U25" i="1342"/>
  <c r="W25" i="1342"/>
  <c r="Y25" i="1342"/>
  <c r="Y28" i="1342"/>
  <c r="F16" i="1342"/>
  <c r="G16" i="1342"/>
  <c r="F12" i="1342"/>
  <c r="G12" i="1342"/>
  <c r="F13" i="1342"/>
  <c r="H13" i="1342"/>
  <c r="G13" i="1342"/>
  <c r="F14" i="1342"/>
  <c r="G14" i="1342"/>
  <c r="F15" i="1342"/>
  <c r="G15" i="1342"/>
  <c r="F17" i="1342"/>
  <c r="G17" i="1342"/>
  <c r="F18" i="1342"/>
  <c r="G18" i="1342"/>
  <c r="G5" i="1342"/>
  <c r="F7" i="1342"/>
  <c r="D7" i="1342"/>
  <c r="G7" i="1342"/>
  <c r="F8" i="1342"/>
  <c r="G8" i="1342"/>
  <c r="G9" i="1342"/>
  <c r="D9" i="1342"/>
  <c r="G19" i="1342"/>
  <c r="G20" i="1342"/>
  <c r="D20" i="1342"/>
  <c r="J21" i="1342"/>
  <c r="L21" i="1342"/>
  <c r="N21" i="1342"/>
  <c r="P21" i="1342"/>
  <c r="R21" i="1342"/>
  <c r="T21" i="1342"/>
  <c r="V21" i="1342"/>
  <c r="X21" i="1342"/>
  <c r="Z21" i="1342"/>
  <c r="J25" i="1342"/>
  <c r="L25" i="1342"/>
  <c r="N25" i="1342"/>
  <c r="P25" i="1342"/>
  <c r="R25" i="1342"/>
  <c r="T25" i="1342"/>
  <c r="V25" i="1342"/>
  <c r="X25" i="1342"/>
  <c r="Z25" i="1342"/>
  <c r="F11" i="1335"/>
  <c r="D11" i="1335"/>
  <c r="G11" i="1335"/>
  <c r="F12" i="1335"/>
  <c r="H12" i="1335"/>
  <c r="G12" i="1335"/>
  <c r="F13" i="1335"/>
  <c r="G13" i="1335"/>
  <c r="F14" i="1335"/>
  <c r="H14" i="1335"/>
  <c r="G14" i="1335"/>
  <c r="F15" i="1335"/>
  <c r="D15" i="1335"/>
  <c r="G15" i="1335"/>
  <c r="F16" i="1335"/>
  <c r="G16" i="1335"/>
  <c r="G18" i="1335"/>
  <c r="F18" i="1335"/>
  <c r="F19" i="1335"/>
  <c r="G19" i="1335"/>
  <c r="N21" i="1335"/>
  <c r="P21" i="1335"/>
  <c r="J21" i="1335"/>
  <c r="L21" i="1335"/>
  <c r="R21" i="1335"/>
  <c r="T21" i="1335"/>
  <c r="V21" i="1335"/>
  <c r="X21" i="1335"/>
  <c r="Z21" i="1335"/>
  <c r="I21" i="1335"/>
  <c r="K21" i="1335"/>
  <c r="M21" i="1335"/>
  <c r="O21" i="1335"/>
  <c r="Q21" i="1335"/>
  <c r="S21" i="1335"/>
  <c r="U21" i="1335"/>
  <c r="W21" i="1335"/>
  <c r="Y21" i="1335"/>
  <c r="F5" i="1335"/>
  <c r="H5" i="1335"/>
  <c r="G5" i="1335"/>
  <c r="F7" i="1335"/>
  <c r="G7" i="1335"/>
  <c r="F8" i="1335"/>
  <c r="G8" i="1335"/>
  <c r="F9" i="1335"/>
  <c r="G9" i="1335"/>
  <c r="F17" i="1335"/>
  <c r="H17" i="1335"/>
  <c r="G17" i="1335"/>
  <c r="F20" i="1335"/>
  <c r="G20" i="1335"/>
  <c r="F11" i="1334"/>
  <c r="H11" i="1334"/>
  <c r="G11" i="1334"/>
  <c r="F12" i="1334"/>
  <c r="G12" i="1334"/>
  <c r="F13" i="1334"/>
  <c r="D13" i="1334"/>
  <c r="G13" i="1334"/>
  <c r="F14" i="1334"/>
  <c r="G14" i="1334"/>
  <c r="F15" i="1334"/>
  <c r="G15" i="1334"/>
  <c r="F16" i="1334"/>
  <c r="G16" i="1334"/>
  <c r="G18" i="1334"/>
  <c r="F18" i="1334"/>
  <c r="P21" i="1334"/>
  <c r="N21" i="1334"/>
  <c r="J21" i="1334"/>
  <c r="L21" i="1334"/>
  <c r="R21" i="1334"/>
  <c r="T21" i="1334"/>
  <c r="V21" i="1334"/>
  <c r="X21" i="1334"/>
  <c r="Z21" i="1334"/>
  <c r="I21" i="1334"/>
  <c r="K21" i="1334"/>
  <c r="M21" i="1334"/>
  <c r="O21" i="1334"/>
  <c r="Q21" i="1334"/>
  <c r="S21" i="1334"/>
  <c r="U21" i="1334"/>
  <c r="W21" i="1334"/>
  <c r="Y21" i="1334"/>
  <c r="F19" i="1334"/>
  <c r="G19" i="1334"/>
  <c r="F5" i="1334"/>
  <c r="G5" i="1334"/>
  <c r="F7" i="1334"/>
  <c r="G7" i="1334"/>
  <c r="F8" i="1334"/>
  <c r="G8" i="1334"/>
  <c r="F9" i="1334"/>
  <c r="G9" i="1334"/>
  <c r="F17" i="1334"/>
  <c r="G17" i="1334"/>
  <c r="F20" i="1334"/>
  <c r="G20" i="1334"/>
  <c r="F11" i="1329"/>
  <c r="H11" i="1329"/>
  <c r="G11" i="1329"/>
  <c r="F12" i="1329"/>
  <c r="H12" i="1329"/>
  <c r="G12" i="1329"/>
  <c r="F13" i="1329"/>
  <c r="G13" i="1329"/>
  <c r="F14" i="1329"/>
  <c r="H14" i="1329"/>
  <c r="G14" i="1329"/>
  <c r="F15" i="1329"/>
  <c r="G15" i="1329"/>
  <c r="F16" i="1329"/>
  <c r="H16" i="1329"/>
  <c r="G16" i="1329"/>
  <c r="G18" i="1329"/>
  <c r="F18" i="1329"/>
  <c r="D18" i="1329"/>
  <c r="F19" i="1329"/>
  <c r="G19" i="1329"/>
  <c r="N21" i="1329"/>
  <c r="J21" i="1329"/>
  <c r="L21" i="1329"/>
  <c r="P21" i="1329"/>
  <c r="R21" i="1329"/>
  <c r="T21" i="1329"/>
  <c r="V21" i="1329"/>
  <c r="X21" i="1329"/>
  <c r="Z21" i="1329"/>
  <c r="I21" i="1329"/>
  <c r="K21" i="1329"/>
  <c r="M21" i="1329"/>
  <c r="O21" i="1329"/>
  <c r="Q21" i="1329"/>
  <c r="S21" i="1329"/>
  <c r="S24" i="1329"/>
  <c r="U21" i="1329"/>
  <c r="W21" i="1329"/>
  <c r="Y21" i="1329"/>
  <c r="F5" i="1329"/>
  <c r="G5" i="1329"/>
  <c r="F7" i="1329"/>
  <c r="G7" i="1329"/>
  <c r="F8" i="1329"/>
  <c r="G8" i="1329"/>
  <c r="F9" i="1329"/>
  <c r="H9" i="1329"/>
  <c r="G9" i="1329"/>
  <c r="F17" i="1329"/>
  <c r="H17" i="1329"/>
  <c r="G17" i="1329"/>
  <c r="F20" i="1329"/>
  <c r="G20" i="1329"/>
  <c r="F14" i="1333"/>
  <c r="D14" i="1333"/>
  <c r="G14" i="1333"/>
  <c r="F15" i="1333"/>
  <c r="H15" i="1333"/>
  <c r="G15" i="1333"/>
  <c r="D15" i="1333"/>
  <c r="F16" i="1333"/>
  <c r="D16" i="1333"/>
  <c r="G16" i="1333"/>
  <c r="F12" i="1333"/>
  <c r="G12" i="1333"/>
  <c r="F13" i="1333"/>
  <c r="H13" i="1333"/>
  <c r="G13" i="1333"/>
  <c r="F17" i="1333"/>
  <c r="G17" i="1333"/>
  <c r="F18" i="1333"/>
  <c r="G18" i="1333"/>
  <c r="F20" i="1333"/>
  <c r="G20" i="1333"/>
  <c r="K21" i="1333"/>
  <c r="I21" i="1333"/>
  <c r="M21" i="1333"/>
  <c r="O21" i="1333"/>
  <c r="Q21" i="1333"/>
  <c r="S21" i="1333"/>
  <c r="U21" i="1333"/>
  <c r="W21" i="1333"/>
  <c r="Y21" i="1333"/>
  <c r="J21" i="1333"/>
  <c r="L21" i="1333"/>
  <c r="N21" i="1333"/>
  <c r="P21" i="1333"/>
  <c r="R21" i="1333"/>
  <c r="T21" i="1333"/>
  <c r="V21" i="1333"/>
  <c r="X21" i="1333"/>
  <c r="Z21" i="1333"/>
  <c r="K25" i="1333"/>
  <c r="M25" i="1333"/>
  <c r="I25" i="1333"/>
  <c r="O25" i="1333"/>
  <c r="Q25" i="1333"/>
  <c r="S25" i="1333"/>
  <c r="U25" i="1333"/>
  <c r="W25" i="1333"/>
  <c r="Y25" i="1333"/>
  <c r="L25" i="1333"/>
  <c r="J25" i="1333"/>
  <c r="N25" i="1333"/>
  <c r="P25" i="1333"/>
  <c r="R25" i="1333"/>
  <c r="T25" i="1333"/>
  <c r="V25" i="1333"/>
  <c r="X25" i="1333"/>
  <c r="Z25" i="1333"/>
  <c r="F5" i="1333"/>
  <c r="H5" i="1333"/>
  <c r="G5" i="1333"/>
  <c r="F7" i="1333"/>
  <c r="G7" i="1333"/>
  <c r="F8" i="1333"/>
  <c r="G8" i="1333"/>
  <c r="F9" i="1333"/>
  <c r="G9" i="1333"/>
  <c r="F19" i="1333"/>
  <c r="D19" i="1333"/>
  <c r="G19" i="1333"/>
  <c r="F24" i="1333"/>
  <c r="H24" i="1333"/>
  <c r="G24" i="1333"/>
  <c r="F13" i="1332"/>
  <c r="G13" i="1332"/>
  <c r="F14" i="1332"/>
  <c r="D14" i="1332"/>
  <c r="G14" i="1332"/>
  <c r="F15" i="1332"/>
  <c r="G15" i="1332"/>
  <c r="F16" i="1332"/>
  <c r="G16" i="1332"/>
  <c r="F17" i="1332"/>
  <c r="G17" i="1332"/>
  <c r="F18" i="1332"/>
  <c r="G18" i="1332"/>
  <c r="F12" i="1332"/>
  <c r="G12" i="1332"/>
  <c r="G20" i="1332"/>
  <c r="F20" i="1332"/>
  <c r="N25" i="1332"/>
  <c r="L25" i="1332"/>
  <c r="J25" i="1332"/>
  <c r="P25" i="1332"/>
  <c r="R25" i="1332"/>
  <c r="T25" i="1332"/>
  <c r="V25" i="1332"/>
  <c r="X25" i="1332"/>
  <c r="Z25" i="1332"/>
  <c r="I25" i="1332"/>
  <c r="K25" i="1332"/>
  <c r="M25" i="1332"/>
  <c r="O25" i="1332"/>
  <c r="Q25" i="1332"/>
  <c r="S25" i="1332"/>
  <c r="U25" i="1332"/>
  <c r="W25" i="1332"/>
  <c r="Y25" i="1332"/>
  <c r="K21" i="1332"/>
  <c r="I21" i="1332"/>
  <c r="M21" i="1332"/>
  <c r="O21" i="1332"/>
  <c r="Q21" i="1332"/>
  <c r="S21" i="1332"/>
  <c r="U21" i="1332"/>
  <c r="W21" i="1332"/>
  <c r="Y21" i="1332"/>
  <c r="J21" i="1332"/>
  <c r="L21" i="1332"/>
  <c r="N21" i="1332"/>
  <c r="P21" i="1332"/>
  <c r="R21" i="1332"/>
  <c r="T21" i="1332"/>
  <c r="V21" i="1332"/>
  <c r="X21" i="1332"/>
  <c r="Z21" i="1332"/>
  <c r="F5" i="1332"/>
  <c r="G5" i="1332"/>
  <c r="F7" i="1332"/>
  <c r="G7" i="1332"/>
  <c r="F8" i="1332"/>
  <c r="G8" i="1332"/>
  <c r="F9" i="1332"/>
  <c r="G9" i="1332"/>
  <c r="F19" i="1332"/>
  <c r="G19" i="1332"/>
  <c r="F24" i="1332"/>
  <c r="D24" i="1332"/>
  <c r="G24" i="1332"/>
  <c r="F5" i="1344"/>
  <c r="D5" i="1344"/>
  <c r="G5" i="1344"/>
  <c r="F7" i="1344"/>
  <c r="G7" i="1344"/>
  <c r="F8" i="1344"/>
  <c r="G8" i="1344"/>
  <c r="F9" i="1344"/>
  <c r="G9" i="1344"/>
  <c r="F12" i="1344"/>
  <c r="H12" i="1344"/>
  <c r="G12" i="1344"/>
  <c r="F13" i="1344"/>
  <c r="G13" i="1344"/>
  <c r="F14" i="1344"/>
  <c r="H14" i="1344"/>
  <c r="G14" i="1344"/>
  <c r="F15" i="1344"/>
  <c r="H15" i="1344"/>
  <c r="G15" i="1344"/>
  <c r="F16" i="1344"/>
  <c r="H16" i="1344"/>
  <c r="G16" i="1344"/>
  <c r="F17" i="1344"/>
  <c r="G17" i="1344"/>
  <c r="F18" i="1344"/>
  <c r="G18" i="1344"/>
  <c r="F19" i="1344"/>
  <c r="H19" i="1344"/>
  <c r="G19" i="1344"/>
  <c r="F20" i="1344"/>
  <c r="G20" i="1344"/>
  <c r="I21" i="1344"/>
  <c r="K21" i="1344"/>
  <c r="M21" i="1344"/>
  <c r="O21" i="1344"/>
  <c r="Q21" i="1344"/>
  <c r="S21" i="1344"/>
  <c r="U21" i="1344"/>
  <c r="W21" i="1344"/>
  <c r="Y21" i="1344"/>
  <c r="J21" i="1344"/>
  <c r="L21" i="1344"/>
  <c r="N21" i="1344"/>
  <c r="P21" i="1344"/>
  <c r="R21" i="1344"/>
  <c r="T21" i="1344"/>
  <c r="V21" i="1344"/>
  <c r="X21" i="1344"/>
  <c r="Z21" i="1344"/>
  <c r="F24" i="1344"/>
  <c r="H24" i="1344"/>
  <c r="G24" i="1344"/>
  <c r="I25" i="1344"/>
  <c r="K25" i="1344"/>
  <c r="M25" i="1344"/>
  <c r="O25" i="1344"/>
  <c r="Q25" i="1344"/>
  <c r="S25" i="1344"/>
  <c r="U25" i="1344"/>
  <c r="W25" i="1344"/>
  <c r="Y25" i="1344"/>
  <c r="J25" i="1344"/>
  <c r="L25" i="1344"/>
  <c r="N25" i="1344"/>
  <c r="P25" i="1344"/>
  <c r="R25" i="1344"/>
  <c r="T25" i="1344"/>
  <c r="V25" i="1344"/>
  <c r="X25" i="1344"/>
  <c r="Z25" i="1344"/>
  <c r="F12" i="1346"/>
  <c r="D12" i="1346"/>
  <c r="G12" i="1346"/>
  <c r="F14" i="1346"/>
  <c r="G14" i="1346"/>
  <c r="F15" i="1346"/>
  <c r="H15" i="1346"/>
  <c r="G15" i="1346"/>
  <c r="F16" i="1346"/>
  <c r="H16" i="1346"/>
  <c r="G16" i="1346"/>
  <c r="F13" i="1346"/>
  <c r="D13" i="1346"/>
  <c r="G13" i="1346"/>
  <c r="F17" i="1346"/>
  <c r="G17" i="1346"/>
  <c r="F18" i="1346"/>
  <c r="H18" i="1346"/>
  <c r="G18" i="1346"/>
  <c r="F20" i="1346"/>
  <c r="G20" i="1346"/>
  <c r="K21" i="1346"/>
  <c r="I21" i="1346"/>
  <c r="M21" i="1346"/>
  <c r="O21" i="1346"/>
  <c r="Q21" i="1346"/>
  <c r="S21" i="1346"/>
  <c r="U21" i="1346"/>
  <c r="W21" i="1346"/>
  <c r="Y21" i="1346"/>
  <c r="J21" i="1346"/>
  <c r="L21" i="1346"/>
  <c r="N21" i="1346"/>
  <c r="P21" i="1346"/>
  <c r="R21" i="1346"/>
  <c r="T21" i="1346"/>
  <c r="V21" i="1346"/>
  <c r="X21" i="1346"/>
  <c r="Z21" i="1346"/>
  <c r="O25" i="1346"/>
  <c r="M25" i="1346"/>
  <c r="K25" i="1346"/>
  <c r="I25" i="1346"/>
  <c r="Q25" i="1346"/>
  <c r="S25" i="1346"/>
  <c r="U25" i="1346"/>
  <c r="W25" i="1346"/>
  <c r="Y25" i="1346"/>
  <c r="J25" i="1346"/>
  <c r="L25" i="1346"/>
  <c r="N25" i="1346"/>
  <c r="P25" i="1346"/>
  <c r="R25" i="1346"/>
  <c r="T25" i="1346"/>
  <c r="V25" i="1346"/>
  <c r="X25" i="1346"/>
  <c r="Z25" i="1346"/>
  <c r="F5" i="1346"/>
  <c r="G5" i="1346"/>
  <c r="F7" i="1346"/>
  <c r="G7" i="1346"/>
  <c r="F8" i="1346"/>
  <c r="G8" i="1346"/>
  <c r="F9" i="1346"/>
  <c r="G9" i="1346"/>
  <c r="F19" i="1346"/>
  <c r="H19" i="1346"/>
  <c r="G19" i="1346"/>
  <c r="F24" i="1346"/>
  <c r="G24" i="1346"/>
  <c r="E11" i="1258"/>
  <c r="F11" i="1258"/>
  <c r="G11" i="1258"/>
  <c r="H11" i="1258"/>
  <c r="J28" i="1260"/>
  <c r="I11" i="1258"/>
  <c r="K28" i="1260"/>
  <c r="J11" i="1258"/>
  <c r="L28" i="1260"/>
  <c r="K11" i="1258"/>
  <c r="K11" i="1266"/>
  <c r="M28" i="1260"/>
  <c r="L11" i="1258"/>
  <c r="N28" i="1260"/>
  <c r="M11" i="1258"/>
  <c r="M23" i="1258"/>
  <c r="O28" i="1260"/>
  <c r="N11" i="1258"/>
  <c r="P28" i="1260"/>
  <c r="O11" i="1258"/>
  <c r="O11" i="1266"/>
  <c r="Q28" i="1260"/>
  <c r="P11" i="1258"/>
  <c r="R28" i="1260"/>
  <c r="Q11" i="1258"/>
  <c r="Q23" i="1258"/>
  <c r="S28" i="1260"/>
  <c r="R11" i="1258"/>
  <c r="T28" i="1260"/>
  <c r="S11" i="1258"/>
  <c r="T14" i="1264"/>
  <c r="T7" i="1259"/>
  <c r="U28" i="1260"/>
  <c r="T11" i="1258"/>
  <c r="V28" i="1260"/>
  <c r="U11" i="1258"/>
  <c r="U23" i="1258"/>
  <c r="W28" i="1260"/>
  <c r="V11" i="1258"/>
  <c r="X28" i="1260"/>
  <c r="W11" i="1258"/>
  <c r="W11" i="1266"/>
  <c r="Y28" i="1260"/>
  <c r="X11" i="1258"/>
  <c r="Z28" i="1260"/>
  <c r="Y11" i="1258"/>
  <c r="Y23" i="1258"/>
  <c r="AA28" i="1260"/>
  <c r="Z11" i="1258"/>
  <c r="AB28" i="1260"/>
  <c r="AA11" i="1258"/>
  <c r="AB14" i="1264"/>
  <c r="AB7" i="1259"/>
  <c r="AC28" i="1260"/>
  <c r="AB11" i="1258"/>
  <c r="AD28" i="1260"/>
  <c r="AC11" i="1258"/>
  <c r="AC23" i="1258"/>
  <c r="AE28" i="1260"/>
  <c r="AD11" i="1258"/>
  <c r="AF28" i="1260"/>
  <c r="AE11" i="1258"/>
  <c r="AF14" i="1264"/>
  <c r="AF7" i="1259"/>
  <c r="AG28" i="1260"/>
  <c r="AF11" i="1258"/>
  <c r="AH28" i="1260"/>
  <c r="AG11" i="1258"/>
  <c r="AG23" i="1258"/>
  <c r="AI28" i="1260"/>
  <c r="AH11" i="1258"/>
  <c r="E17" i="1258"/>
  <c r="F17" i="1258"/>
  <c r="G17" i="1258"/>
  <c r="H17" i="1258"/>
  <c r="I17" i="1258"/>
  <c r="J17" i="1258"/>
  <c r="K17" i="1258"/>
  <c r="L17" i="1258"/>
  <c r="M17" i="1258"/>
  <c r="N17" i="1258"/>
  <c r="O17" i="1258"/>
  <c r="P17" i="1258"/>
  <c r="Q17" i="1258"/>
  <c r="R17" i="1258"/>
  <c r="S17" i="1258"/>
  <c r="T17" i="1258"/>
  <c r="U17" i="1258"/>
  <c r="V17" i="1258"/>
  <c r="W17" i="1258"/>
  <c r="X17" i="1258"/>
  <c r="Y17" i="1258"/>
  <c r="Z17" i="1258"/>
  <c r="AA17" i="1258"/>
  <c r="AB17" i="1258"/>
  <c r="AC17" i="1258"/>
  <c r="AD17" i="1258"/>
  <c r="AE17" i="1258"/>
  <c r="AF17" i="1258"/>
  <c r="AG17" i="1258"/>
  <c r="AH17" i="1258"/>
  <c r="H9" i="1260"/>
  <c r="D8" i="1263"/>
  <c r="G9" i="1321"/>
  <c r="D12" i="1263"/>
  <c r="I9" i="1260"/>
  <c r="E8" i="1263"/>
  <c r="H9" i="1321"/>
  <c r="E12" i="1263"/>
  <c r="J9" i="1260"/>
  <c r="F8" i="1263"/>
  <c r="I9" i="1321"/>
  <c r="F12" i="1263"/>
  <c r="K9" i="1260"/>
  <c r="G8" i="1263"/>
  <c r="J9" i="1321"/>
  <c r="G12" i="1263"/>
  <c r="L9" i="1260"/>
  <c r="H8" i="1263"/>
  <c r="K9" i="1321"/>
  <c r="H12" i="1263"/>
  <c r="M9" i="1260"/>
  <c r="I8" i="1263"/>
  <c r="L9" i="1321"/>
  <c r="I12" i="1263"/>
  <c r="N9" i="1260"/>
  <c r="J8" i="1263"/>
  <c r="M9" i="1321"/>
  <c r="J12" i="1263"/>
  <c r="O9" i="1260"/>
  <c r="K8" i="1263"/>
  <c r="N9" i="1321"/>
  <c r="K12" i="1263"/>
  <c r="P9" i="1260"/>
  <c r="L8" i="1263"/>
  <c r="O9" i="1321"/>
  <c r="L12" i="1263"/>
  <c r="Q9" i="1260"/>
  <c r="M8" i="1263"/>
  <c r="P9" i="1321"/>
  <c r="M12" i="1263"/>
  <c r="R9" i="1260"/>
  <c r="N8" i="1263"/>
  <c r="Q9" i="1321"/>
  <c r="N12" i="1263"/>
  <c r="S9" i="1260"/>
  <c r="O8" i="1263"/>
  <c r="R9" i="1321"/>
  <c r="O12" i="1263"/>
  <c r="T9" i="1260"/>
  <c r="P8" i="1263"/>
  <c r="S9" i="1321"/>
  <c r="P12" i="1263"/>
  <c r="F9" i="1260"/>
  <c r="B8" i="1263"/>
  <c r="E9" i="1321"/>
  <c r="B12" i="1263"/>
  <c r="G9" i="1260"/>
  <c r="C8" i="1263"/>
  <c r="F9" i="1321"/>
  <c r="C12" i="1263"/>
  <c r="U9" i="1260"/>
  <c r="Q8" i="1263"/>
  <c r="T9" i="1321"/>
  <c r="Q12" i="1263"/>
  <c r="V9" i="1260"/>
  <c r="R8" i="1263"/>
  <c r="U9" i="1321"/>
  <c r="R12" i="1263"/>
  <c r="W9" i="1260"/>
  <c r="S8" i="1263"/>
  <c r="V9" i="1321"/>
  <c r="S12" i="1263"/>
  <c r="X9" i="1260"/>
  <c r="T8" i="1263"/>
  <c r="W9" i="1321"/>
  <c r="T12" i="1263"/>
  <c r="Y9" i="1260"/>
  <c r="U8" i="1263"/>
  <c r="X9" i="1321"/>
  <c r="U12" i="1263"/>
  <c r="Z9" i="1260"/>
  <c r="V8" i="1263"/>
  <c r="Y9" i="1321"/>
  <c r="V12" i="1263"/>
  <c r="AA9" i="1260"/>
  <c r="W8" i="1263"/>
  <c r="Z9" i="1321"/>
  <c r="W12" i="1263"/>
  <c r="AB9" i="1260"/>
  <c r="X8" i="1263"/>
  <c r="AA9" i="1321"/>
  <c r="X12" i="1263"/>
  <c r="AC9" i="1260"/>
  <c r="Y8" i="1263"/>
  <c r="AB9" i="1321"/>
  <c r="Y12" i="1263"/>
  <c r="AD9" i="1260"/>
  <c r="Z8" i="1263"/>
  <c r="AC9" i="1321"/>
  <c r="Z12" i="1263"/>
  <c r="AE9" i="1260"/>
  <c r="AA8" i="1263"/>
  <c r="AD9" i="1321"/>
  <c r="AA12" i="1263"/>
  <c r="AF9" i="1260"/>
  <c r="AB8" i="1263"/>
  <c r="AE9" i="1321"/>
  <c r="AB12" i="1263"/>
  <c r="AG9" i="1260"/>
  <c r="AC8" i="1263"/>
  <c r="AF9" i="1321"/>
  <c r="AC12" i="1263"/>
  <c r="AH9" i="1260"/>
  <c r="AD8" i="1263"/>
  <c r="AG9" i="1321"/>
  <c r="AD12" i="1263"/>
  <c r="AI9" i="1260"/>
  <c r="AE8" i="1263"/>
  <c r="AH9" i="1321"/>
  <c r="AE12" i="1263"/>
  <c r="F16" i="1260"/>
  <c r="E16" i="1321"/>
  <c r="B11" i="1263"/>
  <c r="G16" i="1260"/>
  <c r="C7" i="1263"/>
  <c r="F16" i="1321"/>
  <c r="C11" i="1263"/>
  <c r="H16" i="1260"/>
  <c r="D7" i="1263"/>
  <c r="G16" i="1321"/>
  <c r="D11" i="1263"/>
  <c r="I16" i="1260"/>
  <c r="E7" i="1263"/>
  <c r="H16" i="1321"/>
  <c r="E11" i="1263"/>
  <c r="J16" i="1260"/>
  <c r="F7" i="1263"/>
  <c r="I16" i="1321"/>
  <c r="F11" i="1263"/>
  <c r="K16" i="1260"/>
  <c r="G7" i="1263"/>
  <c r="J16" i="1321"/>
  <c r="G11" i="1263"/>
  <c r="L16" i="1260"/>
  <c r="H7" i="1263"/>
  <c r="K16" i="1321"/>
  <c r="H11" i="1263"/>
  <c r="M16" i="1260"/>
  <c r="I7" i="1263"/>
  <c r="L16" i="1321"/>
  <c r="I11" i="1263"/>
  <c r="N16" i="1260"/>
  <c r="J7" i="1263"/>
  <c r="M16" i="1321"/>
  <c r="J11" i="1263"/>
  <c r="O16" i="1260"/>
  <c r="K7" i="1263"/>
  <c r="N16" i="1321"/>
  <c r="K11" i="1263"/>
  <c r="P16" i="1260"/>
  <c r="L7" i="1263"/>
  <c r="O16" i="1321"/>
  <c r="L11" i="1263"/>
  <c r="Q16" i="1260"/>
  <c r="M7" i="1263"/>
  <c r="P16" i="1321"/>
  <c r="M11" i="1263"/>
  <c r="R16" i="1260"/>
  <c r="N7" i="1263"/>
  <c r="Q16" i="1321"/>
  <c r="N11" i="1263"/>
  <c r="S16" i="1260"/>
  <c r="O7" i="1263"/>
  <c r="R16" i="1321"/>
  <c r="O11" i="1263"/>
  <c r="T16" i="1260"/>
  <c r="P7" i="1263"/>
  <c r="S16" i="1321"/>
  <c r="P11" i="1263"/>
  <c r="U16" i="1260"/>
  <c r="Q7" i="1263"/>
  <c r="T16" i="1321"/>
  <c r="Q11" i="1263"/>
  <c r="V16" i="1260"/>
  <c r="R7" i="1263"/>
  <c r="U16" i="1321"/>
  <c r="R11" i="1263"/>
  <c r="W16" i="1260"/>
  <c r="S7" i="1263"/>
  <c r="V16" i="1321"/>
  <c r="S11" i="1263"/>
  <c r="X16" i="1260"/>
  <c r="T7" i="1263"/>
  <c r="W16" i="1321"/>
  <c r="T11" i="1263"/>
  <c r="Y16" i="1260"/>
  <c r="U7" i="1263"/>
  <c r="X16" i="1321"/>
  <c r="U11" i="1263"/>
  <c r="Z16" i="1260"/>
  <c r="V7" i="1263"/>
  <c r="Y16" i="1321"/>
  <c r="V11" i="1263"/>
  <c r="AA16" i="1260"/>
  <c r="W7" i="1263"/>
  <c r="Z16" i="1321"/>
  <c r="W11" i="1263"/>
  <c r="AB16" i="1260"/>
  <c r="X7" i="1263"/>
  <c r="AA16" i="1321"/>
  <c r="X11" i="1263"/>
  <c r="AC16" i="1260"/>
  <c r="Y7" i="1263"/>
  <c r="AB16" i="1321"/>
  <c r="Y11" i="1263"/>
  <c r="AD16" i="1260"/>
  <c r="Z7" i="1263"/>
  <c r="AC16" i="1321"/>
  <c r="Z11" i="1263"/>
  <c r="AE16" i="1260"/>
  <c r="AA7" i="1263"/>
  <c r="AD16" i="1321"/>
  <c r="AA11" i="1263"/>
  <c r="AF16" i="1260"/>
  <c r="AB7" i="1263"/>
  <c r="AE16" i="1321"/>
  <c r="AB11" i="1263"/>
  <c r="AG16" i="1260"/>
  <c r="AC7" i="1263"/>
  <c r="AF16" i="1321"/>
  <c r="AC11" i="1263"/>
  <c r="AH16" i="1260"/>
  <c r="AD7" i="1263"/>
  <c r="AG16" i="1321"/>
  <c r="AD11" i="1263"/>
  <c r="AI16" i="1260"/>
  <c r="AE7" i="1263"/>
  <c r="AH16" i="1321"/>
  <c r="AE11" i="1263"/>
  <c r="K10" i="1332"/>
  <c r="K6" i="1332"/>
  <c r="I6" i="1331"/>
  <c r="I10" i="1331"/>
  <c r="I21" i="1331"/>
  <c r="I25" i="1331"/>
  <c r="I6" i="1332"/>
  <c r="I10" i="1332"/>
  <c r="F10" i="1332"/>
  <c r="I6" i="1340"/>
  <c r="I10" i="1340"/>
  <c r="I21" i="1340"/>
  <c r="I25" i="1340"/>
  <c r="K6" i="1331"/>
  <c r="K10" i="1331"/>
  <c r="K21" i="1331"/>
  <c r="K25" i="1331"/>
  <c r="K6" i="1340"/>
  <c r="K10" i="1340"/>
  <c r="K21" i="1340"/>
  <c r="K25" i="1340"/>
  <c r="M10" i="1332"/>
  <c r="M6" i="1332"/>
  <c r="M6" i="1331"/>
  <c r="M10" i="1331"/>
  <c r="M21" i="1331"/>
  <c r="M25" i="1331"/>
  <c r="M6" i="1340"/>
  <c r="M10" i="1340"/>
  <c r="F10" i="1340"/>
  <c r="M21" i="1340"/>
  <c r="M25" i="1340"/>
  <c r="O6" i="1331"/>
  <c r="O10" i="1331"/>
  <c r="O21" i="1331"/>
  <c r="O25" i="1331"/>
  <c r="O6" i="1332"/>
  <c r="O10" i="1332"/>
  <c r="O6" i="1340"/>
  <c r="O10" i="1340"/>
  <c r="O21" i="1340"/>
  <c r="O25" i="1340"/>
  <c r="Q6" i="1331"/>
  <c r="Q10" i="1331"/>
  <c r="Q21" i="1331"/>
  <c r="Q25" i="1331"/>
  <c r="Q6" i="1332"/>
  <c r="Q10" i="1332"/>
  <c r="Q6" i="1340"/>
  <c r="Q10" i="1340"/>
  <c r="Q21" i="1340"/>
  <c r="Q25" i="1340"/>
  <c r="S6" i="1331"/>
  <c r="S10" i="1331"/>
  <c r="S21" i="1331"/>
  <c r="S25" i="1331"/>
  <c r="S6" i="1332"/>
  <c r="S10" i="1332"/>
  <c r="S6" i="1340"/>
  <c r="S10" i="1340"/>
  <c r="S21" i="1340"/>
  <c r="S25" i="1340"/>
  <c r="U6" i="1331"/>
  <c r="U10" i="1331"/>
  <c r="U21" i="1331"/>
  <c r="U25" i="1331"/>
  <c r="U6" i="1332"/>
  <c r="U10" i="1332"/>
  <c r="U6" i="1340"/>
  <c r="U10" i="1340"/>
  <c r="U21" i="1340"/>
  <c r="U25" i="1340"/>
  <c r="W6" i="1331"/>
  <c r="W10" i="1331"/>
  <c r="W21" i="1331"/>
  <c r="W25" i="1331"/>
  <c r="W6" i="1332"/>
  <c r="W10" i="1332"/>
  <c r="W6" i="1340"/>
  <c r="W10" i="1340"/>
  <c r="W21" i="1340"/>
  <c r="W25" i="1340"/>
  <c r="Y6" i="1331"/>
  <c r="Y10" i="1331"/>
  <c r="Y21" i="1331"/>
  <c r="Y25" i="1331"/>
  <c r="Y6" i="1332"/>
  <c r="Y10" i="1332"/>
  <c r="Y6" i="1340"/>
  <c r="Y10" i="1340"/>
  <c r="Y21" i="1340"/>
  <c r="Y25" i="1340"/>
  <c r="H16" i="1342"/>
  <c r="H14" i="1342"/>
  <c r="H15" i="1342"/>
  <c r="H8" i="1342"/>
  <c r="H20" i="1342"/>
  <c r="F22" i="1342"/>
  <c r="H22" i="1342"/>
  <c r="F23" i="1342"/>
  <c r="H23" i="1342"/>
  <c r="H24" i="1342"/>
  <c r="F26" i="1342"/>
  <c r="H26" i="1342"/>
  <c r="F27" i="1342"/>
  <c r="H27" i="1342"/>
  <c r="F13" i="1331"/>
  <c r="H13" i="1331"/>
  <c r="F7" i="1341"/>
  <c r="I7" i="1341"/>
  <c r="F23" i="1331"/>
  <c r="H23" i="1331"/>
  <c r="F9" i="1338"/>
  <c r="F5" i="1338"/>
  <c r="H5" i="1338"/>
  <c r="F7" i="1338"/>
  <c r="H7" i="1338"/>
  <c r="F8" i="1338"/>
  <c r="H8" i="1338"/>
  <c r="F12" i="1338"/>
  <c r="H12" i="1338"/>
  <c r="H11" i="1338"/>
  <c r="F13" i="1338"/>
  <c r="H13" i="1338"/>
  <c r="F14" i="1338"/>
  <c r="H14" i="1338"/>
  <c r="F15" i="1338"/>
  <c r="H15" i="1338"/>
  <c r="F16" i="1338"/>
  <c r="H16" i="1338"/>
  <c r="F17" i="1338"/>
  <c r="H17" i="1338"/>
  <c r="F18" i="1338"/>
  <c r="H18" i="1338"/>
  <c r="F19" i="1338"/>
  <c r="H19" i="1338"/>
  <c r="F20" i="1338"/>
  <c r="H20" i="1338"/>
  <c r="F22" i="1338"/>
  <c r="H22" i="1338"/>
  <c r="H21" i="1338"/>
  <c r="F23" i="1338"/>
  <c r="H23" i="1338"/>
  <c r="F24" i="1338"/>
  <c r="H24" i="1338"/>
  <c r="F26" i="1338"/>
  <c r="H26" i="1338"/>
  <c r="F27" i="1338"/>
  <c r="H27" i="1338"/>
  <c r="H12" i="1346"/>
  <c r="F22" i="1346"/>
  <c r="F23" i="1346"/>
  <c r="H23" i="1346"/>
  <c r="F27" i="1346"/>
  <c r="H27" i="1346"/>
  <c r="F26" i="1346"/>
  <c r="H7" i="1346"/>
  <c r="F23" i="1332"/>
  <c r="H23" i="1332"/>
  <c r="F9" i="1339"/>
  <c r="F5" i="1339"/>
  <c r="H5" i="1339"/>
  <c r="F7" i="1339"/>
  <c r="H7" i="1339"/>
  <c r="F8" i="1339"/>
  <c r="H8" i="1339"/>
  <c r="F12" i="1339"/>
  <c r="H12" i="1339"/>
  <c r="F13" i="1339"/>
  <c r="H13" i="1339"/>
  <c r="H11" i="1339"/>
  <c r="F14" i="1339"/>
  <c r="H14" i="1339"/>
  <c r="F15" i="1339"/>
  <c r="H15" i="1339"/>
  <c r="F16" i="1339"/>
  <c r="H16" i="1339"/>
  <c r="F17" i="1339"/>
  <c r="H17" i="1339"/>
  <c r="F18" i="1339"/>
  <c r="H18" i="1339"/>
  <c r="F19" i="1339"/>
  <c r="H19" i="1339"/>
  <c r="F20" i="1339"/>
  <c r="H20" i="1339"/>
  <c r="F22" i="1339"/>
  <c r="H22" i="1339"/>
  <c r="H21" i="1339"/>
  <c r="F23" i="1339"/>
  <c r="H23" i="1339"/>
  <c r="F24" i="1339"/>
  <c r="H24" i="1339"/>
  <c r="F26" i="1339"/>
  <c r="H26" i="1339"/>
  <c r="F27" i="1339"/>
  <c r="H27" i="1339"/>
  <c r="H8" i="1344"/>
  <c r="H17" i="1344"/>
  <c r="F22" i="1344"/>
  <c r="F23" i="1344"/>
  <c r="H23" i="1344"/>
  <c r="F26" i="1344"/>
  <c r="H26" i="1344"/>
  <c r="F27" i="1344"/>
  <c r="H27" i="1344"/>
  <c r="F22" i="1332"/>
  <c r="F26" i="1332"/>
  <c r="F27" i="1332"/>
  <c r="F13" i="1340"/>
  <c r="H13" i="1340"/>
  <c r="F23" i="1340"/>
  <c r="H23" i="1340"/>
  <c r="H16" i="1333"/>
  <c r="F22" i="1333"/>
  <c r="H22" i="1333"/>
  <c r="F23" i="1333"/>
  <c r="F27" i="1333"/>
  <c r="H27" i="1333"/>
  <c r="F26" i="1333"/>
  <c r="H26" i="1333"/>
  <c r="H8" i="1333"/>
  <c r="H19" i="1333"/>
  <c r="F9" i="1345"/>
  <c r="F5" i="1345"/>
  <c r="H5" i="1345"/>
  <c r="F7" i="1345"/>
  <c r="H7" i="1345"/>
  <c r="F8" i="1345"/>
  <c r="H8" i="1345"/>
  <c r="F12" i="1345"/>
  <c r="H12" i="1345"/>
  <c r="F13" i="1345"/>
  <c r="F14" i="1345"/>
  <c r="H14" i="1345"/>
  <c r="F15" i="1345"/>
  <c r="H15" i="1345"/>
  <c r="F16" i="1345"/>
  <c r="F17" i="1345"/>
  <c r="H17" i="1345"/>
  <c r="F18" i="1345"/>
  <c r="H18" i="1345"/>
  <c r="F19" i="1345"/>
  <c r="H19" i="1345"/>
  <c r="F20" i="1345"/>
  <c r="H20" i="1345"/>
  <c r="F22" i="1345"/>
  <c r="H22" i="1345"/>
  <c r="F23" i="1345"/>
  <c r="H23" i="1345"/>
  <c r="F24" i="1345"/>
  <c r="H24" i="1345"/>
  <c r="F26" i="1345"/>
  <c r="H26" i="1345"/>
  <c r="F27" i="1345"/>
  <c r="H27" i="1345"/>
  <c r="F5" i="1340"/>
  <c r="F7" i="1340"/>
  <c r="F8" i="1340"/>
  <c r="F9" i="1340"/>
  <c r="F12" i="1340"/>
  <c r="F14" i="1340"/>
  <c r="F15" i="1340"/>
  <c r="F16" i="1340"/>
  <c r="F17" i="1340"/>
  <c r="F18" i="1340"/>
  <c r="F19" i="1340"/>
  <c r="F20" i="1340"/>
  <c r="F22" i="1340"/>
  <c r="F24" i="1340"/>
  <c r="F26" i="1340"/>
  <c r="F27" i="1340"/>
  <c r="H15" i="1329"/>
  <c r="H7" i="1329"/>
  <c r="H8" i="1329"/>
  <c r="H18" i="1329"/>
  <c r="H20" i="1329"/>
  <c r="F22" i="1329"/>
  <c r="H22" i="1329"/>
  <c r="F23" i="1329"/>
  <c r="H23" i="1329"/>
  <c r="H14" i="1334"/>
  <c r="H16" i="1334"/>
  <c r="H5" i="1334"/>
  <c r="H8" i="1334"/>
  <c r="H17" i="1334"/>
  <c r="H18" i="1334"/>
  <c r="F22" i="1334"/>
  <c r="H22" i="1334"/>
  <c r="F23" i="1334"/>
  <c r="H11" i="1335"/>
  <c r="H13" i="1335"/>
  <c r="H15" i="1335"/>
  <c r="H7" i="1335"/>
  <c r="H9" i="1335"/>
  <c r="H18" i="1335"/>
  <c r="H20" i="1335"/>
  <c r="F22" i="1335"/>
  <c r="H22" i="1335"/>
  <c r="F23" i="1335"/>
  <c r="H23" i="1335"/>
  <c r="K30" i="1342"/>
  <c r="I30" i="1342"/>
  <c r="S30" i="1342"/>
  <c r="Y30" i="1342"/>
  <c r="K6" i="1346"/>
  <c r="M6" i="1346"/>
  <c r="O6" i="1346"/>
  <c r="O30" i="1346"/>
  <c r="I6" i="1346"/>
  <c r="Q6" i="1346"/>
  <c r="Q30" i="1346"/>
  <c r="S6" i="1346"/>
  <c r="S30" i="1346"/>
  <c r="U6" i="1346"/>
  <c r="W6" i="1346"/>
  <c r="Y6" i="1346"/>
  <c r="Y30" i="1346"/>
  <c r="K10" i="1259"/>
  <c r="Y6" i="1329"/>
  <c r="Y10" i="1329"/>
  <c r="Y6" i="1334"/>
  <c r="Y10" i="1334"/>
  <c r="Y6" i="1335"/>
  <c r="Y10" i="1335"/>
  <c r="W6" i="1329"/>
  <c r="W10" i="1329"/>
  <c r="W6" i="1334"/>
  <c r="W10" i="1334"/>
  <c r="W6" i="1335"/>
  <c r="W24" i="1335"/>
  <c r="W10" i="1335"/>
  <c r="U6" i="1329"/>
  <c r="U10" i="1329"/>
  <c r="U6" i="1334"/>
  <c r="U10" i="1334"/>
  <c r="U6" i="1335"/>
  <c r="U10" i="1335"/>
  <c r="U24" i="1335"/>
  <c r="S6" i="1329"/>
  <c r="S10" i="1329"/>
  <c r="S6" i="1334"/>
  <c r="S10" i="1334"/>
  <c r="S6" i="1335"/>
  <c r="S10" i="1335"/>
  <c r="Q6" i="1329"/>
  <c r="Q10" i="1329"/>
  <c r="Q6" i="1334"/>
  <c r="Q10" i="1334"/>
  <c r="Q6" i="1335"/>
  <c r="Q10" i="1335"/>
  <c r="P2" i="1339"/>
  <c r="P2" i="1338"/>
  <c r="P2" i="1331"/>
  <c r="M43" i="1312"/>
  <c r="P2" i="1345"/>
  <c r="P2" i="1340"/>
  <c r="M9" i="1258"/>
  <c r="M8" i="1258"/>
  <c r="C7" i="1323"/>
  <c r="A7" i="1341"/>
  <c r="A11" i="1341"/>
  <c r="A15" i="1341"/>
  <c r="A19" i="1341"/>
  <c r="A22" i="1341"/>
  <c r="A25" i="1341"/>
  <c r="Q43" i="1312"/>
  <c r="S43" i="1312"/>
  <c r="U43" i="1312"/>
  <c r="W43" i="1312"/>
  <c r="Y43" i="1312"/>
  <c r="O43" i="1312"/>
  <c r="I43" i="1312"/>
  <c r="G27" i="1346"/>
  <c r="G26" i="1346"/>
  <c r="G23" i="1346"/>
  <c r="D23" i="1346"/>
  <c r="G22" i="1346"/>
  <c r="Z11" i="1346"/>
  <c r="Y11" i="1346"/>
  <c r="X11" i="1346"/>
  <c r="W11" i="1346"/>
  <c r="V11" i="1346"/>
  <c r="U11" i="1346"/>
  <c r="T11" i="1346"/>
  <c r="S11" i="1346"/>
  <c r="R11" i="1346"/>
  <c r="Q11" i="1346"/>
  <c r="P11" i="1346"/>
  <c r="O11" i="1346"/>
  <c r="N11" i="1346"/>
  <c r="M11" i="1346"/>
  <c r="L11" i="1346"/>
  <c r="K11" i="1346"/>
  <c r="J11" i="1346"/>
  <c r="I11" i="1346"/>
  <c r="Z10" i="1346"/>
  <c r="Y10" i="1346"/>
  <c r="Y28" i="1346"/>
  <c r="X10" i="1346"/>
  <c r="W10" i="1346"/>
  <c r="W28" i="1346"/>
  <c r="V10" i="1346"/>
  <c r="U10" i="1346"/>
  <c r="T10" i="1346"/>
  <c r="S10" i="1346"/>
  <c r="R10" i="1346"/>
  <c r="Q10" i="1346"/>
  <c r="Q28" i="1346"/>
  <c r="P10" i="1346"/>
  <c r="O10" i="1346"/>
  <c r="N10" i="1346"/>
  <c r="M10" i="1346"/>
  <c r="L10" i="1346"/>
  <c r="K10" i="1346"/>
  <c r="K28" i="1346"/>
  <c r="J10" i="1346"/>
  <c r="I10" i="1346"/>
  <c r="Z6" i="1346"/>
  <c r="X6" i="1346"/>
  <c r="V6" i="1346"/>
  <c r="V28" i="1346"/>
  <c r="T6" i="1346"/>
  <c r="R6" i="1346"/>
  <c r="P6" i="1346"/>
  <c r="N6" i="1346"/>
  <c r="N28" i="1346"/>
  <c r="L6" i="1346"/>
  <c r="J6" i="1346"/>
  <c r="K3" i="1346"/>
  <c r="M3" i="1346"/>
  <c r="O3" i="1346"/>
  <c r="Q3" i="1346"/>
  <c r="S3" i="1346"/>
  <c r="U3" i="1346"/>
  <c r="W3" i="1346"/>
  <c r="Y3" i="1346"/>
  <c r="E2" i="1346"/>
  <c r="C2" i="1346"/>
  <c r="G27" i="1345"/>
  <c r="G26" i="1345"/>
  <c r="D26" i="1345"/>
  <c r="Z25" i="1345"/>
  <c r="Y25" i="1345"/>
  <c r="X25" i="1345"/>
  <c r="W25" i="1345"/>
  <c r="V25" i="1345"/>
  <c r="U25" i="1345"/>
  <c r="T25" i="1345"/>
  <c r="S25" i="1345"/>
  <c r="R25" i="1345"/>
  <c r="Q25" i="1345"/>
  <c r="P25" i="1345"/>
  <c r="O25" i="1345"/>
  <c r="N25" i="1345"/>
  <c r="M25" i="1345"/>
  <c r="L25" i="1345"/>
  <c r="K25" i="1345"/>
  <c r="F25" i="1345"/>
  <c r="J25" i="1345"/>
  <c r="I25" i="1345"/>
  <c r="G24" i="1345"/>
  <c r="G23" i="1345"/>
  <c r="G22" i="1345"/>
  <c r="D22" i="1345"/>
  <c r="Z21" i="1345"/>
  <c r="Y21" i="1345"/>
  <c r="X21" i="1345"/>
  <c r="W21" i="1345"/>
  <c r="V21" i="1345"/>
  <c r="U21" i="1345"/>
  <c r="T21" i="1345"/>
  <c r="S21" i="1345"/>
  <c r="R21" i="1345"/>
  <c r="Q21" i="1345"/>
  <c r="P21" i="1345"/>
  <c r="O21" i="1345"/>
  <c r="N21" i="1345"/>
  <c r="M21" i="1345"/>
  <c r="L21" i="1345"/>
  <c r="K21" i="1345"/>
  <c r="J21" i="1345"/>
  <c r="I21" i="1345"/>
  <c r="G20" i="1345"/>
  <c r="G19" i="1345"/>
  <c r="D19" i="1345"/>
  <c r="G18" i="1345"/>
  <c r="G17" i="1345"/>
  <c r="D17" i="1345"/>
  <c r="G16" i="1345"/>
  <c r="G15" i="1345"/>
  <c r="D15" i="1345"/>
  <c r="G14" i="1345"/>
  <c r="G13" i="1345"/>
  <c r="G12" i="1345"/>
  <c r="Z11" i="1345"/>
  <c r="Y11" i="1345"/>
  <c r="X11" i="1345"/>
  <c r="W11" i="1345"/>
  <c r="V11" i="1345"/>
  <c r="U11" i="1345"/>
  <c r="T11" i="1345"/>
  <c r="S11" i="1345"/>
  <c r="R11" i="1345"/>
  <c r="Q11" i="1345"/>
  <c r="P11" i="1345"/>
  <c r="O11" i="1345"/>
  <c r="N11" i="1345"/>
  <c r="M11" i="1345"/>
  <c r="L11" i="1345"/>
  <c r="K11" i="1345"/>
  <c r="J11" i="1345"/>
  <c r="I11" i="1345"/>
  <c r="Z10" i="1345"/>
  <c r="Y10" i="1345"/>
  <c r="X10" i="1345"/>
  <c r="W10" i="1345"/>
  <c r="V10" i="1345"/>
  <c r="U10" i="1345"/>
  <c r="T10" i="1345"/>
  <c r="S10" i="1345"/>
  <c r="R10" i="1345"/>
  <c r="Q10" i="1345"/>
  <c r="P10" i="1345"/>
  <c r="O10" i="1345"/>
  <c r="N10" i="1345"/>
  <c r="M10" i="1345"/>
  <c r="L10" i="1345"/>
  <c r="K10" i="1345"/>
  <c r="J10" i="1345"/>
  <c r="I10" i="1345"/>
  <c r="G9" i="1345"/>
  <c r="D9" i="1345"/>
  <c r="G8" i="1345"/>
  <c r="G7" i="1345"/>
  <c r="Z6" i="1345"/>
  <c r="Y6" i="1345"/>
  <c r="X6" i="1345"/>
  <c r="W6" i="1345"/>
  <c r="V6" i="1345"/>
  <c r="U6" i="1345"/>
  <c r="U30" i="1345"/>
  <c r="T6" i="1345"/>
  <c r="S6" i="1345"/>
  <c r="R6" i="1345"/>
  <c r="Q6" i="1345"/>
  <c r="Q30" i="1345"/>
  <c r="P6" i="1345"/>
  <c r="O6" i="1345"/>
  <c r="N6" i="1345"/>
  <c r="M6" i="1345"/>
  <c r="L6" i="1345"/>
  <c r="K6" i="1345"/>
  <c r="J6" i="1345"/>
  <c r="G6" i="1345"/>
  <c r="I6" i="1345"/>
  <c r="G5" i="1345"/>
  <c r="K3" i="1345"/>
  <c r="M3" i="1345"/>
  <c r="O3" i="1345"/>
  <c r="Q3" i="1345"/>
  <c r="S3" i="1345"/>
  <c r="U3" i="1345"/>
  <c r="W3" i="1345"/>
  <c r="Y3" i="1345"/>
  <c r="E2" i="1345"/>
  <c r="C2" i="1345"/>
  <c r="G27" i="1344"/>
  <c r="G26" i="1344"/>
  <c r="G23" i="1344"/>
  <c r="D23" i="1344"/>
  <c r="G22" i="1344"/>
  <c r="Z11" i="1344"/>
  <c r="Y11" i="1344"/>
  <c r="X11" i="1344"/>
  <c r="W11" i="1344"/>
  <c r="V11" i="1344"/>
  <c r="U11" i="1344"/>
  <c r="T11" i="1344"/>
  <c r="S11" i="1344"/>
  <c r="R11" i="1344"/>
  <c r="Q11" i="1344"/>
  <c r="P11" i="1344"/>
  <c r="O11" i="1344"/>
  <c r="N11" i="1344"/>
  <c r="M11" i="1344"/>
  <c r="L11" i="1344"/>
  <c r="K11" i="1344"/>
  <c r="J11" i="1344"/>
  <c r="I11" i="1344"/>
  <c r="Z10" i="1344"/>
  <c r="Y10" i="1344"/>
  <c r="X10" i="1344"/>
  <c r="W10" i="1344"/>
  <c r="V10" i="1344"/>
  <c r="U10" i="1344"/>
  <c r="U28" i="1344"/>
  <c r="T10" i="1344"/>
  <c r="S10" i="1344"/>
  <c r="R10" i="1344"/>
  <c r="Q10" i="1344"/>
  <c r="P10" i="1344"/>
  <c r="O10" i="1344"/>
  <c r="N10" i="1344"/>
  <c r="M10" i="1344"/>
  <c r="L10" i="1344"/>
  <c r="K10" i="1344"/>
  <c r="J10" i="1344"/>
  <c r="I10" i="1344"/>
  <c r="I28" i="1344"/>
  <c r="Z6" i="1344"/>
  <c r="Y6" i="1344"/>
  <c r="X6" i="1344"/>
  <c r="W6" i="1344"/>
  <c r="W30" i="1344"/>
  <c r="V6" i="1344"/>
  <c r="U6" i="1344"/>
  <c r="T6" i="1344"/>
  <c r="S6" i="1344"/>
  <c r="R6" i="1344"/>
  <c r="Q6" i="1344"/>
  <c r="P6" i="1344"/>
  <c r="O6" i="1344"/>
  <c r="O30" i="1344"/>
  <c r="N6" i="1344"/>
  <c r="M6" i="1344"/>
  <c r="L6" i="1344"/>
  <c r="K6" i="1344"/>
  <c r="J6" i="1344"/>
  <c r="I6" i="1344"/>
  <c r="K3" i="1344"/>
  <c r="M3" i="1344"/>
  <c r="O3" i="1344"/>
  <c r="Q3" i="1344"/>
  <c r="S3" i="1344"/>
  <c r="U3" i="1344"/>
  <c r="W3" i="1344"/>
  <c r="Y3" i="1344"/>
  <c r="E2" i="1344"/>
  <c r="C2" i="1344"/>
  <c r="G27" i="1342"/>
  <c r="G26" i="1342"/>
  <c r="D26" i="1342"/>
  <c r="G23" i="1342"/>
  <c r="D23" i="1342"/>
  <c r="G22" i="1342"/>
  <c r="D22" i="1342"/>
  <c r="Z11" i="1342"/>
  <c r="Y11" i="1342"/>
  <c r="X11" i="1342"/>
  <c r="W11" i="1342"/>
  <c r="V11" i="1342"/>
  <c r="U11" i="1342"/>
  <c r="T11" i="1342"/>
  <c r="S11" i="1342"/>
  <c r="R11" i="1342"/>
  <c r="Q11" i="1342"/>
  <c r="P11" i="1342"/>
  <c r="O11" i="1342"/>
  <c r="N11" i="1342"/>
  <c r="M11" i="1342"/>
  <c r="L11" i="1342"/>
  <c r="G11" i="1342"/>
  <c r="K11" i="1342"/>
  <c r="J11" i="1342"/>
  <c r="I11" i="1342"/>
  <c r="Z10" i="1342"/>
  <c r="X10" i="1342"/>
  <c r="V10" i="1342"/>
  <c r="T10" i="1342"/>
  <c r="R10" i="1342"/>
  <c r="P10" i="1342"/>
  <c r="N10" i="1342"/>
  <c r="L10" i="1342"/>
  <c r="J10" i="1342"/>
  <c r="Z6" i="1342"/>
  <c r="X6" i="1342"/>
  <c r="V6" i="1342"/>
  <c r="V28" i="1342"/>
  <c r="T6" i="1342"/>
  <c r="R6" i="1342"/>
  <c r="P6" i="1342"/>
  <c r="N6" i="1342"/>
  <c r="N28" i="1342"/>
  <c r="L6" i="1342"/>
  <c r="J6" i="1342"/>
  <c r="K3" i="1342"/>
  <c r="M3" i="1342"/>
  <c r="O3" i="1342"/>
  <c r="Q3" i="1342"/>
  <c r="S3" i="1342"/>
  <c r="U3" i="1342"/>
  <c r="W3" i="1342"/>
  <c r="Y3" i="1342"/>
  <c r="K43" i="1312"/>
  <c r="Y30" i="1344"/>
  <c r="D8" i="1345"/>
  <c r="S28" i="1342"/>
  <c r="D14" i="1345"/>
  <c r="F11" i="1345"/>
  <c r="D20" i="1345"/>
  <c r="F6" i="1346"/>
  <c r="D27" i="1342"/>
  <c r="P28" i="1342"/>
  <c r="C2" i="1340"/>
  <c r="C2" i="1332"/>
  <c r="C2" i="1331"/>
  <c r="A17" i="1341"/>
  <c r="A13" i="1341"/>
  <c r="A9" i="1341"/>
  <c r="B23" i="1311"/>
  <c r="A4" i="1341"/>
  <c r="G23" i="1311"/>
  <c r="A5" i="1341"/>
  <c r="E2" i="1331"/>
  <c r="A8" i="1341"/>
  <c r="A26" i="1341"/>
  <c r="A23" i="1341"/>
  <c r="A20" i="1341"/>
  <c r="A16" i="1341"/>
  <c r="W28" i="1330"/>
  <c r="W29" i="1330"/>
  <c r="W27" i="1330"/>
  <c r="E2" i="1340"/>
  <c r="E2" i="1332"/>
  <c r="A12" i="1341"/>
  <c r="I11" i="1333"/>
  <c r="G27" i="1340"/>
  <c r="D27" i="1340"/>
  <c r="G26" i="1340"/>
  <c r="Z25" i="1340"/>
  <c r="X25" i="1340"/>
  <c r="V25" i="1340"/>
  <c r="T25" i="1340"/>
  <c r="R25" i="1340"/>
  <c r="P25" i="1340"/>
  <c r="N25" i="1340"/>
  <c r="L25" i="1340"/>
  <c r="J25" i="1340"/>
  <c r="G24" i="1340"/>
  <c r="D24" i="1340"/>
  <c r="G23" i="1340"/>
  <c r="D23" i="1340"/>
  <c r="G22" i="1340"/>
  <c r="D22" i="1340"/>
  <c r="Z21" i="1340"/>
  <c r="X21" i="1340"/>
  <c r="V21" i="1340"/>
  <c r="T21" i="1340"/>
  <c r="R21" i="1340"/>
  <c r="P21" i="1340"/>
  <c r="N21" i="1340"/>
  <c r="L21" i="1340"/>
  <c r="J21" i="1340"/>
  <c r="G20" i="1340"/>
  <c r="D20" i="1340"/>
  <c r="G19" i="1340"/>
  <c r="D19" i="1340"/>
  <c r="G18" i="1340"/>
  <c r="G17" i="1340"/>
  <c r="D17" i="1340"/>
  <c r="G16" i="1340"/>
  <c r="G15" i="1340"/>
  <c r="D15" i="1340"/>
  <c r="G14" i="1340"/>
  <c r="D14" i="1340"/>
  <c r="G13" i="1340"/>
  <c r="G12" i="1340"/>
  <c r="Z11" i="1340"/>
  <c r="Y11" i="1340"/>
  <c r="X11" i="1340"/>
  <c r="W11" i="1340"/>
  <c r="V11" i="1340"/>
  <c r="U11" i="1340"/>
  <c r="T11" i="1340"/>
  <c r="S11" i="1340"/>
  <c r="R11" i="1340"/>
  <c r="Q11" i="1340"/>
  <c r="P11" i="1340"/>
  <c r="O11" i="1340"/>
  <c r="N11" i="1340"/>
  <c r="M11" i="1340"/>
  <c r="L11" i="1340"/>
  <c r="K11" i="1340"/>
  <c r="J11" i="1340"/>
  <c r="G11" i="1340"/>
  <c r="I11" i="1340"/>
  <c r="Z10" i="1340"/>
  <c r="X10" i="1340"/>
  <c r="V10" i="1340"/>
  <c r="T10" i="1340"/>
  <c r="R10" i="1340"/>
  <c r="P10" i="1340"/>
  <c r="N10" i="1340"/>
  <c r="L10" i="1340"/>
  <c r="J10" i="1340"/>
  <c r="G9" i="1340"/>
  <c r="D9" i="1340"/>
  <c r="G8" i="1340"/>
  <c r="D8" i="1340"/>
  <c r="G7" i="1340"/>
  <c r="D7" i="1340"/>
  <c r="Z6" i="1340"/>
  <c r="X6" i="1340"/>
  <c r="X28" i="1340"/>
  <c r="V6" i="1340"/>
  <c r="V28" i="1340"/>
  <c r="T6" i="1340"/>
  <c r="T28" i="1340"/>
  <c r="R6" i="1340"/>
  <c r="P6" i="1340"/>
  <c r="P28" i="1340"/>
  <c r="N6" i="1340"/>
  <c r="N28" i="1340"/>
  <c r="L6" i="1340"/>
  <c r="L28" i="1340"/>
  <c r="J6" i="1340"/>
  <c r="J28" i="1340"/>
  <c r="G5" i="1340"/>
  <c r="D5" i="1340"/>
  <c r="K3" i="1340"/>
  <c r="M3" i="1340"/>
  <c r="O3" i="1340"/>
  <c r="Q3" i="1340"/>
  <c r="S3" i="1340"/>
  <c r="U3" i="1340"/>
  <c r="W3" i="1340"/>
  <c r="Y3" i="1340"/>
  <c r="G27" i="1339"/>
  <c r="D27" i="1339"/>
  <c r="G26" i="1339"/>
  <c r="Z25" i="1339"/>
  <c r="Y25" i="1339"/>
  <c r="X25" i="1339"/>
  <c r="W25" i="1339"/>
  <c r="V25" i="1339"/>
  <c r="U25" i="1339"/>
  <c r="T25" i="1339"/>
  <c r="S25" i="1339"/>
  <c r="R25" i="1339"/>
  <c r="Q25" i="1339"/>
  <c r="P25" i="1339"/>
  <c r="O25" i="1339"/>
  <c r="N25" i="1339"/>
  <c r="M25" i="1339"/>
  <c r="L25" i="1339"/>
  <c r="K25" i="1339"/>
  <c r="J25" i="1339"/>
  <c r="I25" i="1339"/>
  <c r="F25" i="1339"/>
  <c r="G24" i="1339"/>
  <c r="D24" i="1339"/>
  <c r="G23" i="1339"/>
  <c r="D23" i="1339"/>
  <c r="G22" i="1339"/>
  <c r="Z21" i="1339"/>
  <c r="Y21" i="1339"/>
  <c r="X21" i="1339"/>
  <c r="W21" i="1339"/>
  <c r="V21" i="1339"/>
  <c r="V28" i="1339"/>
  <c r="U21" i="1339"/>
  <c r="T21" i="1339"/>
  <c r="S21" i="1339"/>
  <c r="R21" i="1339"/>
  <c r="Q21" i="1339"/>
  <c r="P21" i="1339"/>
  <c r="O21" i="1339"/>
  <c r="N21" i="1339"/>
  <c r="M21" i="1339"/>
  <c r="L21" i="1339"/>
  <c r="K21" i="1339"/>
  <c r="J21" i="1339"/>
  <c r="I21" i="1339"/>
  <c r="G20" i="1339"/>
  <c r="G19" i="1339"/>
  <c r="D19" i="1339"/>
  <c r="G18" i="1339"/>
  <c r="D18" i="1339"/>
  <c r="G17" i="1339"/>
  <c r="G16" i="1339"/>
  <c r="D16" i="1339"/>
  <c r="G15" i="1339"/>
  <c r="D15" i="1339"/>
  <c r="G14" i="1339"/>
  <c r="D14" i="1339"/>
  <c r="G13" i="1339"/>
  <c r="D13" i="1339"/>
  <c r="G12" i="1339"/>
  <c r="Z11" i="1339"/>
  <c r="Y11" i="1339"/>
  <c r="X11" i="1339"/>
  <c r="W11" i="1339"/>
  <c r="V11" i="1339"/>
  <c r="U11" i="1339"/>
  <c r="T11" i="1339"/>
  <c r="S11" i="1339"/>
  <c r="R11" i="1339"/>
  <c r="Q11" i="1339"/>
  <c r="P11" i="1339"/>
  <c r="O11" i="1339"/>
  <c r="N11" i="1339"/>
  <c r="M11" i="1339"/>
  <c r="L11" i="1339"/>
  <c r="K11" i="1339"/>
  <c r="J11" i="1339"/>
  <c r="I11" i="1339"/>
  <c r="Z10" i="1339"/>
  <c r="Y10" i="1339"/>
  <c r="X10" i="1339"/>
  <c r="W10" i="1339"/>
  <c r="W28" i="1339"/>
  <c r="V10" i="1339"/>
  <c r="U10" i="1339"/>
  <c r="T10" i="1339"/>
  <c r="S10" i="1339"/>
  <c r="S28" i="1339"/>
  <c r="R10" i="1339"/>
  <c r="Q10" i="1339"/>
  <c r="P10" i="1339"/>
  <c r="P28" i="1339"/>
  <c r="O10" i="1339"/>
  <c r="N10" i="1339"/>
  <c r="M10" i="1339"/>
  <c r="L10" i="1339"/>
  <c r="K10" i="1339"/>
  <c r="F10" i="1339"/>
  <c r="J10" i="1339"/>
  <c r="I10" i="1339"/>
  <c r="G9" i="1339"/>
  <c r="D9" i="1339"/>
  <c r="G8" i="1339"/>
  <c r="D8" i="1339"/>
  <c r="G7" i="1339"/>
  <c r="Z6" i="1339"/>
  <c r="Y6" i="1339"/>
  <c r="Y30" i="1339"/>
  <c r="X6" i="1339"/>
  <c r="W6" i="1339"/>
  <c r="W30" i="1339"/>
  <c r="V6" i="1339"/>
  <c r="U6" i="1339"/>
  <c r="U30" i="1339"/>
  <c r="T6" i="1339"/>
  <c r="S6" i="1339"/>
  <c r="R6" i="1339"/>
  <c r="Q6" i="1339"/>
  <c r="Q30" i="1339"/>
  <c r="P6" i="1339"/>
  <c r="O6" i="1339"/>
  <c r="O30" i="1339"/>
  <c r="N6" i="1339"/>
  <c r="M6" i="1339"/>
  <c r="L6" i="1339"/>
  <c r="K6" i="1339"/>
  <c r="J6" i="1339"/>
  <c r="I6" i="1339"/>
  <c r="G5" i="1339"/>
  <c r="D5" i="1339"/>
  <c r="K3" i="1339"/>
  <c r="M3" i="1339"/>
  <c r="O3" i="1339"/>
  <c r="Q3" i="1339"/>
  <c r="S3" i="1339"/>
  <c r="U3" i="1339"/>
  <c r="W3" i="1339"/>
  <c r="Y3" i="1339"/>
  <c r="G27" i="1338"/>
  <c r="D27" i="1338"/>
  <c r="G26" i="1338"/>
  <c r="D26" i="1338"/>
  <c r="Z25" i="1338"/>
  <c r="Y25" i="1338"/>
  <c r="X25" i="1338"/>
  <c r="W25" i="1338"/>
  <c r="V25" i="1338"/>
  <c r="U25" i="1338"/>
  <c r="T25" i="1338"/>
  <c r="S25" i="1338"/>
  <c r="R25" i="1338"/>
  <c r="Q25" i="1338"/>
  <c r="P25" i="1338"/>
  <c r="O25" i="1338"/>
  <c r="N25" i="1338"/>
  <c r="M25" i="1338"/>
  <c r="L25" i="1338"/>
  <c r="K25" i="1338"/>
  <c r="J25" i="1338"/>
  <c r="I25" i="1338"/>
  <c r="G24" i="1338"/>
  <c r="D24" i="1338"/>
  <c r="G23" i="1338"/>
  <c r="D23" i="1338"/>
  <c r="G22" i="1338"/>
  <c r="Z21" i="1338"/>
  <c r="Y21" i="1338"/>
  <c r="X21" i="1338"/>
  <c r="W21" i="1338"/>
  <c r="V21" i="1338"/>
  <c r="U21" i="1338"/>
  <c r="T21" i="1338"/>
  <c r="S21" i="1338"/>
  <c r="R21" i="1338"/>
  <c r="Q21" i="1338"/>
  <c r="P21" i="1338"/>
  <c r="O21" i="1338"/>
  <c r="N21" i="1338"/>
  <c r="M21" i="1338"/>
  <c r="L21" i="1338"/>
  <c r="K21" i="1338"/>
  <c r="J21" i="1338"/>
  <c r="I21" i="1338"/>
  <c r="G20" i="1338"/>
  <c r="G19" i="1338"/>
  <c r="G18" i="1338"/>
  <c r="G17" i="1338"/>
  <c r="D17" i="1338"/>
  <c r="G16" i="1338"/>
  <c r="D16" i="1338"/>
  <c r="G15" i="1338"/>
  <c r="G14" i="1338"/>
  <c r="G13" i="1338"/>
  <c r="D13" i="1338"/>
  <c r="G12" i="1338"/>
  <c r="D12" i="1338"/>
  <c r="Z11" i="1338"/>
  <c r="Y11" i="1338"/>
  <c r="X11" i="1338"/>
  <c r="W11" i="1338"/>
  <c r="V11" i="1338"/>
  <c r="U11" i="1338"/>
  <c r="T11" i="1338"/>
  <c r="S11" i="1338"/>
  <c r="R11" i="1338"/>
  <c r="Q11" i="1338"/>
  <c r="P11" i="1338"/>
  <c r="O11" i="1338"/>
  <c r="N11" i="1338"/>
  <c r="M11" i="1338"/>
  <c r="L11" i="1338"/>
  <c r="K11" i="1338"/>
  <c r="J11" i="1338"/>
  <c r="I11" i="1338"/>
  <c r="Z10" i="1338"/>
  <c r="Y10" i="1338"/>
  <c r="X10" i="1338"/>
  <c r="W10" i="1338"/>
  <c r="V10" i="1338"/>
  <c r="U10" i="1338"/>
  <c r="T10" i="1338"/>
  <c r="S10" i="1338"/>
  <c r="R10" i="1338"/>
  <c r="Q10" i="1338"/>
  <c r="P10" i="1338"/>
  <c r="O10" i="1338"/>
  <c r="N10" i="1338"/>
  <c r="M10" i="1338"/>
  <c r="L10" i="1338"/>
  <c r="K10" i="1338"/>
  <c r="J10" i="1338"/>
  <c r="I10" i="1338"/>
  <c r="F10" i="1338"/>
  <c r="G9" i="1338"/>
  <c r="D9" i="1338"/>
  <c r="G8" i="1338"/>
  <c r="G7" i="1338"/>
  <c r="D7" i="1338"/>
  <c r="Z6" i="1338"/>
  <c r="Y6" i="1338"/>
  <c r="X6" i="1338"/>
  <c r="W6" i="1338"/>
  <c r="V6" i="1338"/>
  <c r="U6" i="1338"/>
  <c r="T6" i="1338"/>
  <c r="S6" i="1338"/>
  <c r="R6" i="1338"/>
  <c r="Q6" i="1338"/>
  <c r="P6" i="1338"/>
  <c r="O6" i="1338"/>
  <c r="N6" i="1338"/>
  <c r="M6" i="1338"/>
  <c r="L6" i="1338"/>
  <c r="K6" i="1338"/>
  <c r="J6" i="1338"/>
  <c r="I6" i="1338"/>
  <c r="G5" i="1338"/>
  <c r="K3" i="1338"/>
  <c r="M3" i="1338"/>
  <c r="O3" i="1338"/>
  <c r="Q3" i="1338"/>
  <c r="S3" i="1338"/>
  <c r="U3" i="1338"/>
  <c r="W3" i="1338"/>
  <c r="Y3" i="1338"/>
  <c r="D12" i="1340"/>
  <c r="I30" i="1338"/>
  <c r="K30" i="1339"/>
  <c r="S30" i="1339"/>
  <c r="F25" i="1338"/>
  <c r="D22" i="1338"/>
  <c r="D8" i="1338"/>
  <c r="D14" i="1338"/>
  <c r="D20" i="1338"/>
  <c r="R28" i="1340"/>
  <c r="Z28" i="1340"/>
  <c r="D16" i="1340"/>
  <c r="G11" i="1338"/>
  <c r="F25" i="1340"/>
  <c r="D18" i="1340"/>
  <c r="D17" i="1339"/>
  <c r="D22" i="1339"/>
  <c r="C24" i="1311"/>
  <c r="D24" i="1311"/>
  <c r="E24" i="1311"/>
  <c r="F24" i="1311"/>
  <c r="G24" i="1311"/>
  <c r="H24" i="1311"/>
  <c r="I24" i="1311"/>
  <c r="J24" i="1311"/>
  <c r="K3" i="1335"/>
  <c r="M3" i="1335"/>
  <c r="O3" i="1335"/>
  <c r="Q3" i="1335"/>
  <c r="S3" i="1335"/>
  <c r="U3" i="1335"/>
  <c r="W3" i="1335"/>
  <c r="Y3" i="1335"/>
  <c r="K3" i="1332"/>
  <c r="M3" i="1332"/>
  <c r="O3" i="1332"/>
  <c r="Q3" i="1332"/>
  <c r="S3" i="1332"/>
  <c r="U3" i="1332"/>
  <c r="W3" i="1332"/>
  <c r="Y3" i="1332"/>
  <c r="G23" i="1335"/>
  <c r="D23" i="1335"/>
  <c r="G22" i="1335"/>
  <c r="D22" i="1335"/>
  <c r="Z10" i="1335"/>
  <c r="X10" i="1335"/>
  <c r="V10" i="1335"/>
  <c r="T10" i="1335"/>
  <c r="R10" i="1335"/>
  <c r="P10" i="1335"/>
  <c r="O10" i="1335"/>
  <c r="N10" i="1335"/>
  <c r="M10" i="1335"/>
  <c r="L10" i="1335"/>
  <c r="K10" i="1335"/>
  <c r="J10" i="1335"/>
  <c r="I10" i="1335"/>
  <c r="Z6" i="1335"/>
  <c r="Z24" i="1335"/>
  <c r="X6" i="1335"/>
  <c r="V6" i="1335"/>
  <c r="T6" i="1335"/>
  <c r="R6" i="1335"/>
  <c r="P6" i="1335"/>
  <c r="O6" i="1335"/>
  <c r="N6" i="1335"/>
  <c r="M6" i="1335"/>
  <c r="L6" i="1335"/>
  <c r="K6" i="1335"/>
  <c r="K24" i="1335"/>
  <c r="J6" i="1335"/>
  <c r="I6" i="1335"/>
  <c r="G23" i="1334"/>
  <c r="G22" i="1334"/>
  <c r="D22" i="1334"/>
  <c r="Z10" i="1334"/>
  <c r="X10" i="1334"/>
  <c r="V10" i="1334"/>
  <c r="T10" i="1334"/>
  <c r="T24" i="1334"/>
  <c r="R10" i="1334"/>
  <c r="P10" i="1334"/>
  <c r="O10" i="1334"/>
  <c r="N10" i="1334"/>
  <c r="N24" i="1334"/>
  <c r="M10" i="1334"/>
  <c r="L10" i="1334"/>
  <c r="K10" i="1334"/>
  <c r="J10" i="1334"/>
  <c r="I10" i="1334"/>
  <c r="Z6" i="1334"/>
  <c r="Z24" i="1334"/>
  <c r="X6" i="1334"/>
  <c r="V6" i="1334"/>
  <c r="T6" i="1334"/>
  <c r="R6" i="1334"/>
  <c r="R24" i="1334"/>
  <c r="P6" i="1334"/>
  <c r="O6" i="1334"/>
  <c r="O24" i="1334"/>
  <c r="N6" i="1334"/>
  <c r="M6" i="1334"/>
  <c r="M24" i="1334"/>
  <c r="L6" i="1334"/>
  <c r="K6" i="1334"/>
  <c r="J6" i="1334"/>
  <c r="I6" i="1334"/>
  <c r="K3" i="1334"/>
  <c r="M3" i="1334"/>
  <c r="O3" i="1334"/>
  <c r="Q3" i="1334"/>
  <c r="S3" i="1334"/>
  <c r="U3" i="1334"/>
  <c r="W3" i="1334"/>
  <c r="Y3" i="1334"/>
  <c r="G27" i="1333"/>
  <c r="G26" i="1333"/>
  <c r="D26" i="1333"/>
  <c r="G23" i="1333"/>
  <c r="G22" i="1333"/>
  <c r="D22" i="1333"/>
  <c r="Z11" i="1333"/>
  <c r="Y11" i="1333"/>
  <c r="X11" i="1333"/>
  <c r="W11" i="1333"/>
  <c r="V11" i="1333"/>
  <c r="U11" i="1333"/>
  <c r="T11" i="1333"/>
  <c r="S11" i="1333"/>
  <c r="R11" i="1333"/>
  <c r="Q11" i="1333"/>
  <c r="P11" i="1333"/>
  <c r="O11" i="1333"/>
  <c r="N11" i="1333"/>
  <c r="M11" i="1333"/>
  <c r="L11" i="1333"/>
  <c r="G11" i="1333"/>
  <c r="K11" i="1333"/>
  <c r="J11" i="1333"/>
  <c r="Z10" i="1333"/>
  <c r="Y10" i="1333"/>
  <c r="X10" i="1333"/>
  <c r="W10" i="1333"/>
  <c r="V10" i="1333"/>
  <c r="U10" i="1333"/>
  <c r="T10" i="1333"/>
  <c r="S10" i="1333"/>
  <c r="R10" i="1333"/>
  <c r="Q10" i="1333"/>
  <c r="P10" i="1333"/>
  <c r="P28" i="1333"/>
  <c r="O10" i="1333"/>
  <c r="N10" i="1333"/>
  <c r="M10" i="1333"/>
  <c r="L10" i="1333"/>
  <c r="K10" i="1333"/>
  <c r="J10" i="1333"/>
  <c r="J28" i="1333"/>
  <c r="I10" i="1333"/>
  <c r="Z6" i="1333"/>
  <c r="Y6" i="1333"/>
  <c r="Y30" i="1333"/>
  <c r="X6" i="1333"/>
  <c r="W6" i="1333"/>
  <c r="W30" i="1333"/>
  <c r="V6" i="1333"/>
  <c r="U6" i="1333"/>
  <c r="T6" i="1333"/>
  <c r="S6" i="1333"/>
  <c r="S30" i="1333"/>
  <c r="R6" i="1333"/>
  <c r="Q6" i="1333"/>
  <c r="Q30" i="1333"/>
  <c r="P6" i="1333"/>
  <c r="O6" i="1333"/>
  <c r="N6" i="1333"/>
  <c r="M6" i="1333"/>
  <c r="L6" i="1333"/>
  <c r="K6" i="1333"/>
  <c r="K30" i="1333"/>
  <c r="J6" i="1333"/>
  <c r="I6" i="1333"/>
  <c r="K3" i="1333"/>
  <c r="M3" i="1333"/>
  <c r="O3" i="1333"/>
  <c r="Q3" i="1333"/>
  <c r="S3" i="1333"/>
  <c r="U3" i="1333"/>
  <c r="W3" i="1333"/>
  <c r="Y3" i="1333"/>
  <c r="G27" i="1332"/>
  <c r="G26" i="1332"/>
  <c r="D26" i="1332"/>
  <c r="G23" i="1332"/>
  <c r="G22" i="1332"/>
  <c r="D22" i="1332"/>
  <c r="Z11" i="1332"/>
  <c r="Y11" i="1332"/>
  <c r="X11" i="1332"/>
  <c r="W11" i="1332"/>
  <c r="V11" i="1332"/>
  <c r="U11" i="1332"/>
  <c r="T11" i="1332"/>
  <c r="S11" i="1332"/>
  <c r="R11" i="1332"/>
  <c r="Q11" i="1332"/>
  <c r="P11" i="1332"/>
  <c r="O11" i="1332"/>
  <c r="N11" i="1332"/>
  <c r="M11" i="1332"/>
  <c r="L11" i="1332"/>
  <c r="K11" i="1332"/>
  <c r="J11" i="1332"/>
  <c r="I11" i="1332"/>
  <c r="Z10" i="1332"/>
  <c r="X10" i="1332"/>
  <c r="V10" i="1332"/>
  <c r="T10" i="1332"/>
  <c r="R10" i="1332"/>
  <c r="P10" i="1332"/>
  <c r="N10" i="1332"/>
  <c r="L10" i="1332"/>
  <c r="J10" i="1332"/>
  <c r="Z6" i="1332"/>
  <c r="X6" i="1332"/>
  <c r="V6" i="1332"/>
  <c r="T6" i="1332"/>
  <c r="R6" i="1332"/>
  <c r="P6" i="1332"/>
  <c r="N6" i="1332"/>
  <c r="L6" i="1332"/>
  <c r="J6" i="1332"/>
  <c r="J28" i="1332"/>
  <c r="G27" i="1331"/>
  <c r="F27" i="1331"/>
  <c r="G26" i="1331"/>
  <c r="F26" i="1331"/>
  <c r="Z25" i="1331"/>
  <c r="X25" i="1331"/>
  <c r="V25" i="1331"/>
  <c r="T25" i="1331"/>
  <c r="R25" i="1331"/>
  <c r="P25" i="1331"/>
  <c r="N25" i="1331"/>
  <c r="L25" i="1331"/>
  <c r="J25" i="1331"/>
  <c r="G24" i="1331"/>
  <c r="F24" i="1331"/>
  <c r="G23" i="1331"/>
  <c r="D23" i="1331"/>
  <c r="G22" i="1331"/>
  <c r="F22" i="1331"/>
  <c r="Z21" i="1331"/>
  <c r="X21" i="1331"/>
  <c r="V21" i="1331"/>
  <c r="T21" i="1331"/>
  <c r="R21" i="1331"/>
  <c r="P21" i="1331"/>
  <c r="N21" i="1331"/>
  <c r="L21" i="1331"/>
  <c r="J21" i="1331"/>
  <c r="G20" i="1331"/>
  <c r="F20" i="1331"/>
  <c r="G19" i="1331"/>
  <c r="F19" i="1331"/>
  <c r="G18" i="1331"/>
  <c r="F18" i="1331"/>
  <c r="G17" i="1331"/>
  <c r="F17" i="1331"/>
  <c r="G16" i="1331"/>
  <c r="F16" i="1331"/>
  <c r="G15" i="1331"/>
  <c r="F15" i="1331"/>
  <c r="G14" i="1331"/>
  <c r="F14" i="1331"/>
  <c r="G13" i="1331"/>
  <c r="D13" i="1331"/>
  <c r="G12" i="1331"/>
  <c r="F12" i="1331"/>
  <c r="Z11" i="1331"/>
  <c r="Y11" i="1331"/>
  <c r="X11" i="1331"/>
  <c r="W11" i="1331"/>
  <c r="V11" i="1331"/>
  <c r="U11" i="1331"/>
  <c r="T11" i="1331"/>
  <c r="S11" i="1331"/>
  <c r="R11" i="1331"/>
  <c r="Q11" i="1331"/>
  <c r="P11" i="1331"/>
  <c r="O11" i="1331"/>
  <c r="N11" i="1331"/>
  <c r="M11" i="1331"/>
  <c r="L11" i="1331"/>
  <c r="K11" i="1331"/>
  <c r="J11" i="1331"/>
  <c r="I11" i="1331"/>
  <c r="Z10" i="1331"/>
  <c r="X10" i="1331"/>
  <c r="V10" i="1331"/>
  <c r="T10" i="1331"/>
  <c r="R10" i="1331"/>
  <c r="P10" i="1331"/>
  <c r="N10" i="1331"/>
  <c r="L10" i="1331"/>
  <c r="J10" i="1331"/>
  <c r="G9" i="1331"/>
  <c r="F9" i="1331"/>
  <c r="G8" i="1331"/>
  <c r="F8" i="1331"/>
  <c r="G7" i="1331"/>
  <c r="F7" i="1331"/>
  <c r="Z6" i="1331"/>
  <c r="X6" i="1331"/>
  <c r="V6" i="1331"/>
  <c r="T6" i="1331"/>
  <c r="R6" i="1331"/>
  <c r="P6" i="1331"/>
  <c r="N6" i="1331"/>
  <c r="L6" i="1331"/>
  <c r="J6" i="1331"/>
  <c r="G5" i="1331"/>
  <c r="F5" i="1331"/>
  <c r="K3" i="1331"/>
  <c r="M3" i="1331"/>
  <c r="O3" i="1331"/>
  <c r="Q3" i="1331"/>
  <c r="S3" i="1331"/>
  <c r="U3" i="1331"/>
  <c r="W3" i="1331"/>
  <c r="Y3" i="1331"/>
  <c r="I30" i="1333"/>
  <c r="U30" i="1333"/>
  <c r="D25" i="1341"/>
  <c r="D7" i="1341"/>
  <c r="E7" i="1341"/>
  <c r="F6" i="1332"/>
  <c r="D23" i="1332"/>
  <c r="T24" i="1335"/>
  <c r="N24" i="1335"/>
  <c r="I24" i="1335"/>
  <c r="F10" i="1333"/>
  <c r="F10" i="1331"/>
  <c r="F6" i="1331"/>
  <c r="O6" i="1329"/>
  <c r="O10" i="1329"/>
  <c r="C8" i="1330"/>
  <c r="I10" i="1329"/>
  <c r="J10" i="1329"/>
  <c r="K10" i="1329"/>
  <c r="L10" i="1329"/>
  <c r="M10" i="1329"/>
  <c r="N10" i="1329"/>
  <c r="P10" i="1329"/>
  <c r="R10" i="1329"/>
  <c r="T10" i="1329"/>
  <c r="V10" i="1329"/>
  <c r="X10" i="1329"/>
  <c r="Z10" i="1329"/>
  <c r="H9" i="1259"/>
  <c r="J9" i="1259"/>
  <c r="L9" i="1259"/>
  <c r="N9" i="1259"/>
  <c r="P9" i="1259"/>
  <c r="R9" i="1259"/>
  <c r="T9" i="1259"/>
  <c r="V9" i="1259"/>
  <c r="X9" i="1259"/>
  <c r="Z9" i="1259"/>
  <c r="AB9" i="1259"/>
  <c r="V10" i="1259"/>
  <c r="Z10" i="1259"/>
  <c r="S10" i="1259"/>
  <c r="T10" i="1259"/>
  <c r="X10" i="1259"/>
  <c r="AB10" i="1259"/>
  <c r="AC10" i="1259"/>
  <c r="AD10" i="1259"/>
  <c r="AE10" i="1259"/>
  <c r="AF10" i="1259"/>
  <c r="AG10" i="1259"/>
  <c r="AH10" i="1259"/>
  <c r="AI10" i="1259"/>
  <c r="I9" i="1259"/>
  <c r="K9" i="1259"/>
  <c r="M9" i="1259"/>
  <c r="O9" i="1259"/>
  <c r="Q9" i="1259"/>
  <c r="S9" i="1259"/>
  <c r="U9" i="1259"/>
  <c r="W9" i="1259"/>
  <c r="Y9" i="1259"/>
  <c r="AA9" i="1259"/>
  <c r="AC9" i="1259"/>
  <c r="AD9" i="1259"/>
  <c r="AE9" i="1259"/>
  <c r="AF9" i="1259"/>
  <c r="AG9" i="1259"/>
  <c r="AH9" i="1259"/>
  <c r="AI9" i="1259"/>
  <c r="AA10" i="1259"/>
  <c r="U10" i="1259"/>
  <c r="Y10" i="1259"/>
  <c r="W10" i="1259"/>
  <c r="G23" i="1329"/>
  <c r="G22" i="1329"/>
  <c r="AH29" i="1320"/>
  <c r="AE25" i="1269"/>
  <c r="I25" i="1269"/>
  <c r="J25" i="1269"/>
  <c r="K25" i="1269"/>
  <c r="L25" i="1269"/>
  <c r="M25" i="1269"/>
  <c r="N25" i="1269"/>
  <c r="N61" i="1269"/>
  <c r="O25" i="1269"/>
  <c r="P25" i="1269"/>
  <c r="Q25" i="1269"/>
  <c r="R25" i="1269"/>
  <c r="S25" i="1269"/>
  <c r="T25" i="1269"/>
  <c r="U25" i="1269"/>
  <c r="V25" i="1269"/>
  <c r="W25" i="1269"/>
  <c r="X25" i="1269"/>
  <c r="Y25" i="1269"/>
  <c r="Z25" i="1269"/>
  <c r="AA25" i="1269"/>
  <c r="AB25" i="1269"/>
  <c r="AC25" i="1269"/>
  <c r="AD25" i="1269"/>
  <c r="AF25" i="1269"/>
  <c r="AG25" i="1269"/>
  <c r="AH25" i="1269"/>
  <c r="AI25" i="1269"/>
  <c r="AJ25" i="1269"/>
  <c r="H25" i="1269"/>
  <c r="G25" i="1269"/>
  <c r="G24" i="1269"/>
  <c r="H20" i="1269"/>
  <c r="H21" i="1269"/>
  <c r="H22" i="1269"/>
  <c r="H23" i="1269"/>
  <c r="H24" i="1269"/>
  <c r="G20" i="1269"/>
  <c r="G21" i="1269"/>
  <c r="G22" i="1269"/>
  <c r="G23" i="1269"/>
  <c r="L24" i="1269"/>
  <c r="C33" i="1265"/>
  <c r="C34" i="1265"/>
  <c r="C35" i="1265"/>
  <c r="C36" i="1265"/>
  <c r="C37" i="1265"/>
  <c r="C38" i="1265"/>
  <c r="C39" i="1265"/>
  <c r="C40" i="1265"/>
  <c r="C32" i="1265"/>
  <c r="C21" i="1265"/>
  <c r="C22" i="1265"/>
  <c r="C23" i="1265"/>
  <c r="C24" i="1265"/>
  <c r="C25" i="1265"/>
  <c r="C26" i="1265"/>
  <c r="C27" i="1265"/>
  <c r="C28" i="1265"/>
  <c r="C20" i="1265"/>
  <c r="I20" i="1271"/>
  <c r="O41" i="1269"/>
  <c r="H38" i="1269"/>
  <c r="I38" i="1269"/>
  <c r="J38" i="1269"/>
  <c r="K38" i="1269"/>
  <c r="L38" i="1269"/>
  <c r="M38" i="1269"/>
  <c r="N38" i="1269"/>
  <c r="O38" i="1269"/>
  <c r="P38" i="1269"/>
  <c r="Q38" i="1269"/>
  <c r="R38" i="1269"/>
  <c r="S38" i="1269"/>
  <c r="T38" i="1269"/>
  <c r="U38" i="1269"/>
  <c r="V38" i="1269"/>
  <c r="W38" i="1269"/>
  <c r="X38" i="1269"/>
  <c r="Y38" i="1269"/>
  <c r="Z38" i="1269"/>
  <c r="AA38" i="1269"/>
  <c r="AB38" i="1269"/>
  <c r="AC38" i="1269"/>
  <c r="AD38" i="1269"/>
  <c r="AE38" i="1269"/>
  <c r="AF38" i="1269"/>
  <c r="AG38" i="1269"/>
  <c r="AH38" i="1269"/>
  <c r="AI38" i="1269"/>
  <c r="AJ38" i="1269"/>
  <c r="H39" i="1269"/>
  <c r="I39" i="1269"/>
  <c r="J39" i="1269"/>
  <c r="K39" i="1269"/>
  <c r="L39" i="1269"/>
  <c r="M39" i="1269"/>
  <c r="N39" i="1269"/>
  <c r="O39" i="1269"/>
  <c r="P39" i="1269"/>
  <c r="Q39" i="1269"/>
  <c r="R39" i="1269"/>
  <c r="S39" i="1269"/>
  <c r="T39" i="1269"/>
  <c r="U39" i="1269"/>
  <c r="V39" i="1269"/>
  <c r="W39" i="1269"/>
  <c r="X39" i="1269"/>
  <c r="Y39" i="1269"/>
  <c r="Z39" i="1269"/>
  <c r="AA39" i="1269"/>
  <c r="AB39" i="1269"/>
  <c r="AC39" i="1269"/>
  <c r="AD39" i="1269"/>
  <c r="AE39" i="1269"/>
  <c r="AF39" i="1269"/>
  <c r="AG39" i="1269"/>
  <c r="AH39" i="1269"/>
  <c r="AI39" i="1269"/>
  <c r="AJ39" i="1269"/>
  <c r="H40" i="1269"/>
  <c r="I40" i="1269"/>
  <c r="J40" i="1269"/>
  <c r="K40" i="1269"/>
  <c r="L40" i="1269"/>
  <c r="M40" i="1269"/>
  <c r="N40" i="1269"/>
  <c r="O40" i="1269"/>
  <c r="P40" i="1269"/>
  <c r="Q40" i="1269"/>
  <c r="R40" i="1269"/>
  <c r="S40" i="1269"/>
  <c r="T40" i="1269"/>
  <c r="U40" i="1269"/>
  <c r="V40" i="1269"/>
  <c r="W40" i="1269"/>
  <c r="X40" i="1269"/>
  <c r="Y40" i="1269"/>
  <c r="Z40" i="1269"/>
  <c r="AA40" i="1269"/>
  <c r="AB40" i="1269"/>
  <c r="AC40" i="1269"/>
  <c r="AD40" i="1269"/>
  <c r="AE40" i="1269"/>
  <c r="AF40" i="1269"/>
  <c r="AG40" i="1269"/>
  <c r="AH40" i="1269"/>
  <c r="AI40" i="1269"/>
  <c r="AJ40" i="1269"/>
  <c r="H41" i="1269"/>
  <c r="I41" i="1269"/>
  <c r="J41" i="1269"/>
  <c r="K41" i="1269"/>
  <c r="L41" i="1269"/>
  <c r="M41" i="1269"/>
  <c r="N41" i="1269"/>
  <c r="P41" i="1269"/>
  <c r="Q41" i="1269"/>
  <c r="R41" i="1269"/>
  <c r="S41" i="1269"/>
  <c r="T41" i="1269"/>
  <c r="U41" i="1269"/>
  <c r="V41" i="1269"/>
  <c r="W41" i="1269"/>
  <c r="X41" i="1269"/>
  <c r="Y41" i="1269"/>
  <c r="Z41" i="1269"/>
  <c r="AA41" i="1269"/>
  <c r="AB41" i="1269"/>
  <c r="AC41" i="1269"/>
  <c r="AD41" i="1269"/>
  <c r="AE41" i="1269"/>
  <c r="AF41" i="1269"/>
  <c r="AG41" i="1269"/>
  <c r="AH41" i="1269"/>
  <c r="AI41" i="1269"/>
  <c r="AJ41" i="1269"/>
  <c r="H42" i="1269"/>
  <c r="I42" i="1269"/>
  <c r="J42" i="1269"/>
  <c r="K42" i="1269"/>
  <c r="L42" i="1269"/>
  <c r="M42" i="1269"/>
  <c r="N42" i="1269"/>
  <c r="O42" i="1269"/>
  <c r="P42" i="1269"/>
  <c r="Q42" i="1269"/>
  <c r="R42" i="1269"/>
  <c r="S42" i="1269"/>
  <c r="T42" i="1269"/>
  <c r="U42" i="1269"/>
  <c r="V42" i="1269"/>
  <c r="W42" i="1269"/>
  <c r="X42" i="1269"/>
  <c r="Y42" i="1269"/>
  <c r="Z42" i="1269"/>
  <c r="AA42" i="1269"/>
  <c r="AB42" i="1269"/>
  <c r="AC42" i="1269"/>
  <c r="AD42" i="1269"/>
  <c r="AE42" i="1269"/>
  <c r="AF42" i="1269"/>
  <c r="AG42" i="1269"/>
  <c r="AH42" i="1269"/>
  <c r="AI42" i="1269"/>
  <c r="AJ42" i="1269"/>
  <c r="H43" i="1269"/>
  <c r="I43" i="1269"/>
  <c r="J43" i="1269"/>
  <c r="K43" i="1269"/>
  <c r="L43" i="1269"/>
  <c r="M43" i="1269"/>
  <c r="N43" i="1269"/>
  <c r="O43" i="1269"/>
  <c r="P43" i="1269"/>
  <c r="Q43" i="1269"/>
  <c r="R43" i="1269"/>
  <c r="S43" i="1269"/>
  <c r="T43" i="1269"/>
  <c r="U43" i="1269"/>
  <c r="V43" i="1269"/>
  <c r="W43" i="1269"/>
  <c r="X43" i="1269"/>
  <c r="Y43" i="1269"/>
  <c r="Z43" i="1269"/>
  <c r="AA43" i="1269"/>
  <c r="AB43" i="1269"/>
  <c r="AC43" i="1269"/>
  <c r="AD43" i="1269"/>
  <c r="AE43" i="1269"/>
  <c r="AF43" i="1269"/>
  <c r="AG43" i="1269"/>
  <c r="AH43" i="1269"/>
  <c r="AI43" i="1269"/>
  <c r="AJ43" i="1269"/>
  <c r="G39" i="1269"/>
  <c r="G40" i="1269"/>
  <c r="G41" i="1269"/>
  <c r="G42" i="1269"/>
  <c r="G43" i="1269"/>
  <c r="G38" i="1269"/>
  <c r="G29" i="1269"/>
  <c r="AB32" i="1269"/>
  <c r="H29" i="1269"/>
  <c r="I29" i="1269"/>
  <c r="J29" i="1269"/>
  <c r="K29" i="1269"/>
  <c r="L29" i="1269"/>
  <c r="M29" i="1269"/>
  <c r="N29" i="1269"/>
  <c r="O29" i="1269"/>
  <c r="P29" i="1269"/>
  <c r="Q29" i="1269"/>
  <c r="R29" i="1269"/>
  <c r="S29" i="1269"/>
  <c r="T29" i="1269"/>
  <c r="U29" i="1269"/>
  <c r="V29" i="1269"/>
  <c r="W29" i="1269"/>
  <c r="X29" i="1269"/>
  <c r="Y29" i="1269"/>
  <c r="Z29" i="1269"/>
  <c r="AA29" i="1269"/>
  <c r="AB29" i="1269"/>
  <c r="AC29" i="1269"/>
  <c r="AD29" i="1269"/>
  <c r="AE29" i="1269"/>
  <c r="AF29" i="1269"/>
  <c r="AG29" i="1269"/>
  <c r="AH29" i="1269"/>
  <c r="AI29" i="1269"/>
  <c r="AJ29" i="1269"/>
  <c r="G30" i="1269"/>
  <c r="H30" i="1269"/>
  <c r="I30" i="1269"/>
  <c r="J30" i="1269"/>
  <c r="K30" i="1269"/>
  <c r="L30" i="1269"/>
  <c r="M30" i="1269"/>
  <c r="N30" i="1269"/>
  <c r="O30" i="1269"/>
  <c r="P30" i="1269"/>
  <c r="Q30" i="1269"/>
  <c r="R30" i="1269"/>
  <c r="S30" i="1269"/>
  <c r="T30" i="1269"/>
  <c r="U30" i="1269"/>
  <c r="V30" i="1269"/>
  <c r="W30" i="1269"/>
  <c r="X30" i="1269"/>
  <c r="Y30" i="1269"/>
  <c r="Z30" i="1269"/>
  <c r="AA30" i="1269"/>
  <c r="AB30" i="1269"/>
  <c r="AC30" i="1269"/>
  <c r="AD30" i="1269"/>
  <c r="AE30" i="1269"/>
  <c r="AF30" i="1269"/>
  <c r="AG30" i="1269"/>
  <c r="AH30" i="1269"/>
  <c r="AI30" i="1269"/>
  <c r="AJ30" i="1269"/>
  <c r="G31" i="1269"/>
  <c r="H31" i="1269"/>
  <c r="I31" i="1269"/>
  <c r="J31" i="1269"/>
  <c r="K31" i="1269"/>
  <c r="L31" i="1269"/>
  <c r="M31" i="1269"/>
  <c r="N31" i="1269"/>
  <c r="O31" i="1269"/>
  <c r="P31" i="1269"/>
  <c r="Q31" i="1269"/>
  <c r="R31" i="1269"/>
  <c r="S31" i="1269"/>
  <c r="T31" i="1269"/>
  <c r="U31" i="1269"/>
  <c r="V31" i="1269"/>
  <c r="W31" i="1269"/>
  <c r="X31" i="1269"/>
  <c r="Y31" i="1269"/>
  <c r="Z31" i="1269"/>
  <c r="AA31" i="1269"/>
  <c r="AB31" i="1269"/>
  <c r="AC31" i="1269"/>
  <c r="AD31" i="1269"/>
  <c r="AE31" i="1269"/>
  <c r="AF31" i="1269"/>
  <c r="AG31" i="1269"/>
  <c r="AH31" i="1269"/>
  <c r="AI31" i="1269"/>
  <c r="AJ31" i="1269"/>
  <c r="G32" i="1269"/>
  <c r="H32" i="1269"/>
  <c r="I32" i="1269"/>
  <c r="J32" i="1269"/>
  <c r="K32" i="1269"/>
  <c r="L32" i="1269"/>
  <c r="M32" i="1269"/>
  <c r="N32" i="1269"/>
  <c r="O32" i="1269"/>
  <c r="P32" i="1269"/>
  <c r="Q32" i="1269"/>
  <c r="R32" i="1269"/>
  <c r="S32" i="1269"/>
  <c r="T32" i="1269"/>
  <c r="U32" i="1269"/>
  <c r="V32" i="1269"/>
  <c r="W32" i="1269"/>
  <c r="X32" i="1269"/>
  <c r="Y32" i="1269"/>
  <c r="Z32" i="1269"/>
  <c r="AA32" i="1269"/>
  <c r="AC32" i="1269"/>
  <c r="AD32" i="1269"/>
  <c r="AE32" i="1269"/>
  <c r="AF32" i="1269"/>
  <c r="AG32" i="1269"/>
  <c r="AH32" i="1269"/>
  <c r="AI32" i="1269"/>
  <c r="AJ32" i="1269"/>
  <c r="G33" i="1269"/>
  <c r="H33" i="1269"/>
  <c r="I33" i="1269"/>
  <c r="J33" i="1269"/>
  <c r="K33" i="1269"/>
  <c r="L33" i="1269"/>
  <c r="M33" i="1269"/>
  <c r="N33" i="1269"/>
  <c r="O33" i="1269"/>
  <c r="P33" i="1269"/>
  <c r="Q33" i="1269"/>
  <c r="R33" i="1269"/>
  <c r="S33" i="1269"/>
  <c r="T33" i="1269"/>
  <c r="U33" i="1269"/>
  <c r="V33" i="1269"/>
  <c r="W33" i="1269"/>
  <c r="X33" i="1269"/>
  <c r="Y33" i="1269"/>
  <c r="Z33" i="1269"/>
  <c r="AA33" i="1269"/>
  <c r="AB33" i="1269"/>
  <c r="AC33" i="1269"/>
  <c r="AD33" i="1269"/>
  <c r="AE33" i="1269"/>
  <c r="AF33" i="1269"/>
  <c r="AG33" i="1269"/>
  <c r="AH33" i="1269"/>
  <c r="AI33" i="1269"/>
  <c r="AJ33" i="1269"/>
  <c r="G34" i="1269"/>
  <c r="H34" i="1269"/>
  <c r="I34" i="1269"/>
  <c r="J34" i="1269"/>
  <c r="K34" i="1269"/>
  <c r="L34" i="1269"/>
  <c r="M34" i="1269"/>
  <c r="N34" i="1269"/>
  <c r="O34" i="1269"/>
  <c r="P34" i="1269"/>
  <c r="Q34" i="1269"/>
  <c r="R34" i="1269"/>
  <c r="S34" i="1269"/>
  <c r="T34" i="1269"/>
  <c r="U34" i="1269"/>
  <c r="V34" i="1269"/>
  <c r="W34" i="1269"/>
  <c r="X34" i="1269"/>
  <c r="Y34" i="1269"/>
  <c r="Z34" i="1269"/>
  <c r="AA34" i="1269"/>
  <c r="AB34" i="1269"/>
  <c r="AC34" i="1269"/>
  <c r="AD34" i="1269"/>
  <c r="AE34" i="1269"/>
  <c r="AF34" i="1269"/>
  <c r="AG34" i="1269"/>
  <c r="AH34" i="1269"/>
  <c r="AI34" i="1269"/>
  <c r="AJ34" i="1269"/>
  <c r="G35" i="1269"/>
  <c r="H35" i="1269"/>
  <c r="I35" i="1269"/>
  <c r="J35" i="1269"/>
  <c r="K35" i="1269"/>
  <c r="L35" i="1269"/>
  <c r="M35" i="1269"/>
  <c r="N35" i="1269"/>
  <c r="O35" i="1269"/>
  <c r="P35" i="1269"/>
  <c r="Q35" i="1269"/>
  <c r="R35" i="1269"/>
  <c r="S35" i="1269"/>
  <c r="T35" i="1269"/>
  <c r="U35" i="1269"/>
  <c r="V35" i="1269"/>
  <c r="W35" i="1269"/>
  <c r="X35" i="1269"/>
  <c r="Y35" i="1269"/>
  <c r="Z35" i="1269"/>
  <c r="AA35" i="1269"/>
  <c r="AB35" i="1269"/>
  <c r="AC35" i="1269"/>
  <c r="AD35" i="1269"/>
  <c r="AE35" i="1269"/>
  <c r="AF35" i="1269"/>
  <c r="AG35" i="1269"/>
  <c r="AH35" i="1269"/>
  <c r="AI35" i="1269"/>
  <c r="AJ35" i="1269"/>
  <c r="G36" i="1269"/>
  <c r="H36" i="1269"/>
  <c r="I36" i="1269"/>
  <c r="J36" i="1269"/>
  <c r="K36" i="1269"/>
  <c r="L36" i="1269"/>
  <c r="M36" i="1269"/>
  <c r="N36" i="1269"/>
  <c r="O36" i="1269"/>
  <c r="P36" i="1269"/>
  <c r="Q36" i="1269"/>
  <c r="R36" i="1269"/>
  <c r="S36" i="1269"/>
  <c r="T36" i="1269"/>
  <c r="U36" i="1269"/>
  <c r="V36" i="1269"/>
  <c r="W36" i="1269"/>
  <c r="X36" i="1269"/>
  <c r="Y36" i="1269"/>
  <c r="Z36" i="1269"/>
  <c r="AA36" i="1269"/>
  <c r="AB36" i="1269"/>
  <c r="AC36" i="1269"/>
  <c r="AD36" i="1269"/>
  <c r="AE36" i="1269"/>
  <c r="AF36" i="1269"/>
  <c r="AG36" i="1269"/>
  <c r="AH36" i="1269"/>
  <c r="AI36" i="1269"/>
  <c r="AJ36" i="1269"/>
  <c r="C39" i="1269"/>
  <c r="C40" i="1269"/>
  <c r="C41" i="1269"/>
  <c r="C42" i="1269"/>
  <c r="C38" i="1269"/>
  <c r="I20" i="1269"/>
  <c r="J20" i="1269"/>
  <c r="K20" i="1269"/>
  <c r="L20" i="1269"/>
  <c r="M20" i="1269"/>
  <c r="N20" i="1269"/>
  <c r="O20" i="1269"/>
  <c r="P20" i="1269"/>
  <c r="Q20" i="1269"/>
  <c r="R20" i="1269"/>
  <c r="S20" i="1269"/>
  <c r="T20" i="1269"/>
  <c r="U20" i="1269"/>
  <c r="V20" i="1269"/>
  <c r="W20" i="1269"/>
  <c r="X20" i="1269"/>
  <c r="Y20" i="1269"/>
  <c r="Z20" i="1269"/>
  <c r="AA20" i="1269"/>
  <c r="AB20" i="1269"/>
  <c r="AC20" i="1269"/>
  <c r="AD20" i="1269"/>
  <c r="AE20" i="1269"/>
  <c r="AF20" i="1269"/>
  <c r="AG20" i="1269"/>
  <c r="AH20" i="1269"/>
  <c r="AI20" i="1269"/>
  <c r="AJ20" i="1269"/>
  <c r="I21" i="1269"/>
  <c r="J21" i="1269"/>
  <c r="K21" i="1269"/>
  <c r="L21" i="1269"/>
  <c r="M21" i="1269"/>
  <c r="N21" i="1269"/>
  <c r="O21" i="1269"/>
  <c r="P21" i="1269"/>
  <c r="Q21" i="1269"/>
  <c r="R21" i="1269"/>
  <c r="S21" i="1269"/>
  <c r="T21" i="1269"/>
  <c r="U21" i="1269"/>
  <c r="V21" i="1269"/>
  <c r="W21" i="1269"/>
  <c r="X21" i="1269"/>
  <c r="Y21" i="1269"/>
  <c r="Z21" i="1269"/>
  <c r="AA21" i="1269"/>
  <c r="AB21" i="1269"/>
  <c r="AC21" i="1269"/>
  <c r="AD21" i="1269"/>
  <c r="AE21" i="1269"/>
  <c r="AF21" i="1269"/>
  <c r="AG21" i="1269"/>
  <c r="AH21" i="1269"/>
  <c r="AI21" i="1269"/>
  <c r="AJ21" i="1269"/>
  <c r="I22" i="1269"/>
  <c r="J22" i="1269"/>
  <c r="K22" i="1269"/>
  <c r="L22" i="1269"/>
  <c r="M22" i="1269"/>
  <c r="N22" i="1269"/>
  <c r="O22" i="1269"/>
  <c r="P22" i="1269"/>
  <c r="Q22" i="1269"/>
  <c r="R22" i="1269"/>
  <c r="S22" i="1269"/>
  <c r="T22" i="1269"/>
  <c r="U22" i="1269"/>
  <c r="V22" i="1269"/>
  <c r="W22" i="1269"/>
  <c r="X22" i="1269"/>
  <c r="Y22" i="1269"/>
  <c r="Z22" i="1269"/>
  <c r="AA22" i="1269"/>
  <c r="AB22" i="1269"/>
  <c r="AC22" i="1269"/>
  <c r="AD22" i="1269"/>
  <c r="AE22" i="1269"/>
  <c r="AF22" i="1269"/>
  <c r="AG22" i="1269"/>
  <c r="AH22" i="1269"/>
  <c r="AI22" i="1269"/>
  <c r="AJ22" i="1269"/>
  <c r="I23" i="1269"/>
  <c r="J23" i="1269"/>
  <c r="K23" i="1269"/>
  <c r="L23" i="1269"/>
  <c r="M23" i="1269"/>
  <c r="N23" i="1269"/>
  <c r="O23" i="1269"/>
  <c r="P23" i="1269"/>
  <c r="Q23" i="1269"/>
  <c r="R23" i="1269"/>
  <c r="S23" i="1269"/>
  <c r="T23" i="1269"/>
  <c r="U23" i="1269"/>
  <c r="V23" i="1269"/>
  <c r="W23" i="1269"/>
  <c r="X23" i="1269"/>
  <c r="Y23" i="1269"/>
  <c r="Z23" i="1269"/>
  <c r="AA23" i="1269"/>
  <c r="AB23" i="1269"/>
  <c r="AC23" i="1269"/>
  <c r="AD23" i="1269"/>
  <c r="AE23" i="1269"/>
  <c r="AF23" i="1269"/>
  <c r="AG23" i="1269"/>
  <c r="AH23" i="1269"/>
  <c r="AI23" i="1269"/>
  <c r="AJ23" i="1269"/>
  <c r="I24" i="1269"/>
  <c r="J24" i="1269"/>
  <c r="K24" i="1269"/>
  <c r="M24" i="1269"/>
  <c r="N24" i="1269"/>
  <c r="O24" i="1269"/>
  <c r="P24" i="1269"/>
  <c r="Q24" i="1269"/>
  <c r="R24" i="1269"/>
  <c r="S24" i="1269"/>
  <c r="T24" i="1269"/>
  <c r="U24" i="1269"/>
  <c r="V24" i="1269"/>
  <c r="W24" i="1269"/>
  <c r="X24" i="1269"/>
  <c r="Y24" i="1269"/>
  <c r="Z24" i="1269"/>
  <c r="AA24" i="1269"/>
  <c r="AB24" i="1269"/>
  <c r="AC24" i="1269"/>
  <c r="AD24" i="1269"/>
  <c r="AE24" i="1269"/>
  <c r="AF24" i="1269"/>
  <c r="AG24" i="1269"/>
  <c r="AH24" i="1269"/>
  <c r="AI24" i="1269"/>
  <c r="AJ24" i="1269"/>
  <c r="G10" i="1269"/>
  <c r="G8" i="1269"/>
  <c r="G59" i="1269"/>
  <c r="H10" i="1269"/>
  <c r="I10" i="1269"/>
  <c r="I8" i="1269"/>
  <c r="J10" i="1269"/>
  <c r="K10" i="1269"/>
  <c r="L10" i="1269"/>
  <c r="M10" i="1269"/>
  <c r="N10" i="1269"/>
  <c r="O10" i="1269"/>
  <c r="P10" i="1269"/>
  <c r="Q10" i="1269"/>
  <c r="R10" i="1269"/>
  <c r="S10" i="1269"/>
  <c r="T10" i="1269"/>
  <c r="U10" i="1269"/>
  <c r="V10" i="1269"/>
  <c r="W10" i="1269"/>
  <c r="X10" i="1269"/>
  <c r="Y10" i="1269"/>
  <c r="Z10" i="1269"/>
  <c r="AA10" i="1269"/>
  <c r="AB10" i="1269"/>
  <c r="AC10" i="1269"/>
  <c r="AD10" i="1269"/>
  <c r="AE10" i="1269"/>
  <c r="AF10" i="1269"/>
  <c r="AG10" i="1269"/>
  <c r="AH10" i="1269"/>
  <c r="AI10" i="1269"/>
  <c r="AJ10" i="1269"/>
  <c r="G11" i="1269"/>
  <c r="H11" i="1269"/>
  <c r="I11" i="1269"/>
  <c r="J11" i="1269"/>
  <c r="K11" i="1269"/>
  <c r="L11" i="1269"/>
  <c r="M11" i="1269"/>
  <c r="N11" i="1269"/>
  <c r="O11" i="1269"/>
  <c r="P11" i="1269"/>
  <c r="Q11" i="1269"/>
  <c r="R11" i="1269"/>
  <c r="S11" i="1269"/>
  <c r="T11" i="1269"/>
  <c r="U11" i="1269"/>
  <c r="V11" i="1269"/>
  <c r="W11" i="1269"/>
  <c r="X11" i="1269"/>
  <c r="Y11" i="1269"/>
  <c r="Z11" i="1269"/>
  <c r="AA11" i="1269"/>
  <c r="AB11" i="1269"/>
  <c r="AC11" i="1269"/>
  <c r="AD11" i="1269"/>
  <c r="AE11" i="1269"/>
  <c r="AF11" i="1269"/>
  <c r="AG11" i="1269"/>
  <c r="AH11" i="1269"/>
  <c r="AI11" i="1269"/>
  <c r="AJ11" i="1269"/>
  <c r="G12" i="1269"/>
  <c r="H12" i="1269"/>
  <c r="I12" i="1269"/>
  <c r="J12" i="1269"/>
  <c r="K12" i="1269"/>
  <c r="L12" i="1269"/>
  <c r="M12" i="1269"/>
  <c r="N12" i="1269"/>
  <c r="O12" i="1269"/>
  <c r="P12" i="1269"/>
  <c r="Q12" i="1269"/>
  <c r="R12" i="1269"/>
  <c r="S12" i="1269"/>
  <c r="T12" i="1269"/>
  <c r="U12" i="1269"/>
  <c r="V12" i="1269"/>
  <c r="W12" i="1269"/>
  <c r="X12" i="1269"/>
  <c r="Y12" i="1269"/>
  <c r="Z12" i="1269"/>
  <c r="AA12" i="1269"/>
  <c r="AB12" i="1269"/>
  <c r="AC12" i="1269"/>
  <c r="AD12" i="1269"/>
  <c r="AE12" i="1269"/>
  <c r="AF12" i="1269"/>
  <c r="AG12" i="1269"/>
  <c r="AH12" i="1269"/>
  <c r="AI12" i="1269"/>
  <c r="AJ12" i="1269"/>
  <c r="G13" i="1269"/>
  <c r="H13" i="1269"/>
  <c r="I13" i="1269"/>
  <c r="J13" i="1269"/>
  <c r="K13" i="1269"/>
  <c r="L13" i="1269"/>
  <c r="M13" i="1269"/>
  <c r="N13" i="1269"/>
  <c r="O13" i="1269"/>
  <c r="P13" i="1269"/>
  <c r="Q13" i="1269"/>
  <c r="R13" i="1269"/>
  <c r="S13" i="1269"/>
  <c r="T13" i="1269"/>
  <c r="U13" i="1269"/>
  <c r="V13" i="1269"/>
  <c r="W13" i="1269"/>
  <c r="X13" i="1269"/>
  <c r="Y13" i="1269"/>
  <c r="Z13" i="1269"/>
  <c r="AA13" i="1269"/>
  <c r="AB13" i="1269"/>
  <c r="AC13" i="1269"/>
  <c r="AD13" i="1269"/>
  <c r="AE13" i="1269"/>
  <c r="AF13" i="1269"/>
  <c r="AG13" i="1269"/>
  <c r="AH13" i="1269"/>
  <c r="AI13" i="1269"/>
  <c r="AJ13" i="1269"/>
  <c r="G14" i="1269"/>
  <c r="H14" i="1269"/>
  <c r="I14" i="1269"/>
  <c r="J14" i="1269"/>
  <c r="K14" i="1269"/>
  <c r="L14" i="1269"/>
  <c r="M14" i="1269"/>
  <c r="N14" i="1269"/>
  <c r="O14" i="1269"/>
  <c r="P14" i="1269"/>
  <c r="Q14" i="1269"/>
  <c r="R14" i="1269"/>
  <c r="S14" i="1269"/>
  <c r="T14" i="1269"/>
  <c r="U14" i="1269"/>
  <c r="V14" i="1269"/>
  <c r="W14" i="1269"/>
  <c r="X14" i="1269"/>
  <c r="Y14" i="1269"/>
  <c r="Z14" i="1269"/>
  <c r="AA14" i="1269"/>
  <c r="AB14" i="1269"/>
  <c r="AC14" i="1269"/>
  <c r="AD14" i="1269"/>
  <c r="AE14" i="1269"/>
  <c r="AF14" i="1269"/>
  <c r="AG14" i="1269"/>
  <c r="AH14" i="1269"/>
  <c r="AI14" i="1269"/>
  <c r="AJ14" i="1269"/>
  <c r="G15" i="1269"/>
  <c r="H15" i="1269"/>
  <c r="I15" i="1269"/>
  <c r="J15" i="1269"/>
  <c r="K15" i="1269"/>
  <c r="L15" i="1269"/>
  <c r="M15" i="1269"/>
  <c r="N15" i="1269"/>
  <c r="O15" i="1269"/>
  <c r="P15" i="1269"/>
  <c r="Q15" i="1269"/>
  <c r="R15" i="1269"/>
  <c r="S15" i="1269"/>
  <c r="T15" i="1269"/>
  <c r="U15" i="1269"/>
  <c r="V15" i="1269"/>
  <c r="W15" i="1269"/>
  <c r="X15" i="1269"/>
  <c r="Y15" i="1269"/>
  <c r="Z15" i="1269"/>
  <c r="AA15" i="1269"/>
  <c r="AB15" i="1269"/>
  <c r="AC15" i="1269"/>
  <c r="AD15" i="1269"/>
  <c r="AE15" i="1269"/>
  <c r="AF15" i="1269"/>
  <c r="AG15" i="1269"/>
  <c r="AH15" i="1269"/>
  <c r="AI15" i="1269"/>
  <c r="AJ15" i="1269"/>
  <c r="G16" i="1269"/>
  <c r="H16" i="1269"/>
  <c r="I16" i="1269"/>
  <c r="J16" i="1269"/>
  <c r="K16" i="1269"/>
  <c r="L16" i="1269"/>
  <c r="M16" i="1269"/>
  <c r="N16" i="1269"/>
  <c r="O16" i="1269"/>
  <c r="P16" i="1269"/>
  <c r="Q16" i="1269"/>
  <c r="R16" i="1269"/>
  <c r="S16" i="1269"/>
  <c r="T16" i="1269"/>
  <c r="U16" i="1269"/>
  <c r="V16" i="1269"/>
  <c r="W16" i="1269"/>
  <c r="X16" i="1269"/>
  <c r="Y16" i="1269"/>
  <c r="Z16" i="1269"/>
  <c r="AA16" i="1269"/>
  <c r="AB16" i="1269"/>
  <c r="AC16" i="1269"/>
  <c r="AD16" i="1269"/>
  <c r="AE16" i="1269"/>
  <c r="AF16" i="1269"/>
  <c r="AG16" i="1269"/>
  <c r="AH16" i="1269"/>
  <c r="AI16" i="1269"/>
  <c r="AJ16" i="1269"/>
  <c r="G17" i="1269"/>
  <c r="H17" i="1269"/>
  <c r="I17" i="1269"/>
  <c r="J17" i="1269"/>
  <c r="K17" i="1269"/>
  <c r="L17" i="1269"/>
  <c r="M17" i="1269"/>
  <c r="N17" i="1269"/>
  <c r="O17" i="1269"/>
  <c r="P17" i="1269"/>
  <c r="Q17" i="1269"/>
  <c r="R17" i="1269"/>
  <c r="S17" i="1269"/>
  <c r="T17" i="1269"/>
  <c r="U17" i="1269"/>
  <c r="V17" i="1269"/>
  <c r="W17" i="1269"/>
  <c r="X17" i="1269"/>
  <c r="Y17" i="1269"/>
  <c r="Z17" i="1269"/>
  <c r="AA17" i="1269"/>
  <c r="AB17" i="1269"/>
  <c r="AC17" i="1269"/>
  <c r="AD17" i="1269"/>
  <c r="AE17" i="1269"/>
  <c r="AF17" i="1269"/>
  <c r="AG17" i="1269"/>
  <c r="AH17" i="1269"/>
  <c r="AI17" i="1269"/>
  <c r="AJ17" i="1269"/>
  <c r="G28" i="1269"/>
  <c r="G19" i="1269"/>
  <c r="C29" i="1269"/>
  <c r="C30" i="1269"/>
  <c r="C31" i="1269"/>
  <c r="C32" i="1269"/>
  <c r="C33" i="1269"/>
  <c r="C34" i="1269"/>
  <c r="C35" i="1269"/>
  <c r="C36" i="1269"/>
  <c r="C28" i="1269"/>
  <c r="C13" i="1269"/>
  <c r="C14" i="1269"/>
  <c r="C15" i="1269"/>
  <c r="C16" i="1269"/>
  <c r="C17" i="1269"/>
  <c r="C20" i="1269"/>
  <c r="C21" i="1269"/>
  <c r="C22" i="1269"/>
  <c r="C23" i="1269"/>
  <c r="C24" i="1269"/>
  <c r="C19" i="1269"/>
  <c r="C10" i="1269"/>
  <c r="C11" i="1269"/>
  <c r="C12" i="1269"/>
  <c r="C9" i="1269"/>
  <c r="A18" i="1326"/>
  <c r="A19" i="1326"/>
  <c r="A20" i="1326"/>
  <c r="A21" i="1326"/>
  <c r="A22" i="1326"/>
  <c r="A23" i="1326"/>
  <c r="A24" i="1326"/>
  <c r="A25" i="1326"/>
  <c r="A17" i="1326"/>
  <c r="A7" i="1326"/>
  <c r="A8" i="1326"/>
  <c r="A9" i="1326"/>
  <c r="A10" i="1326"/>
  <c r="A11" i="1326"/>
  <c r="A12" i="1326"/>
  <c r="A13" i="1326"/>
  <c r="A14" i="1326"/>
  <c r="A6" i="1326"/>
  <c r="L16" i="1320"/>
  <c r="M13" i="1266"/>
  <c r="N9" i="1265"/>
  <c r="C18" i="1271"/>
  <c r="C19" i="1271"/>
  <c r="C20" i="1271"/>
  <c r="C21" i="1271"/>
  <c r="C17" i="1271"/>
  <c r="C11" i="1271"/>
  <c r="C12" i="1271"/>
  <c r="C13" i="1271"/>
  <c r="C14" i="1271"/>
  <c r="C15" i="1271"/>
  <c r="C10" i="1271"/>
  <c r="C22" i="1321"/>
  <c r="C11" i="1321"/>
  <c r="C12" i="1321"/>
  <c r="C13" i="1321"/>
  <c r="C14" i="1321"/>
  <c r="C15" i="1321"/>
  <c r="C10" i="1321"/>
  <c r="AI19" i="1271"/>
  <c r="H17" i="1271"/>
  <c r="I17" i="1271"/>
  <c r="J17" i="1271"/>
  <c r="K17" i="1271"/>
  <c r="L17" i="1271"/>
  <c r="M17" i="1271"/>
  <c r="N17" i="1271"/>
  <c r="O17" i="1271"/>
  <c r="P17" i="1271"/>
  <c r="Q17" i="1271"/>
  <c r="R17" i="1271"/>
  <c r="S17" i="1271"/>
  <c r="T17" i="1271"/>
  <c r="U17" i="1271"/>
  <c r="V17" i="1271"/>
  <c r="W17" i="1271"/>
  <c r="X17" i="1271"/>
  <c r="Y17" i="1271"/>
  <c r="Z17" i="1271"/>
  <c r="AA17" i="1271"/>
  <c r="AB17" i="1271"/>
  <c r="AC17" i="1271"/>
  <c r="AD17" i="1271"/>
  <c r="AE17" i="1271"/>
  <c r="AF17" i="1271"/>
  <c r="AG17" i="1271"/>
  <c r="AH17" i="1271"/>
  <c r="AI17" i="1271"/>
  <c r="AJ17" i="1271"/>
  <c r="H18" i="1271"/>
  <c r="I18" i="1271"/>
  <c r="J18" i="1271"/>
  <c r="K18" i="1271"/>
  <c r="L18" i="1271"/>
  <c r="M18" i="1271"/>
  <c r="N18" i="1271"/>
  <c r="O18" i="1271"/>
  <c r="P18" i="1271"/>
  <c r="Q18" i="1271"/>
  <c r="R18" i="1271"/>
  <c r="S18" i="1271"/>
  <c r="T18" i="1271"/>
  <c r="U18" i="1271"/>
  <c r="V18" i="1271"/>
  <c r="W18" i="1271"/>
  <c r="X18" i="1271"/>
  <c r="Y18" i="1271"/>
  <c r="Z18" i="1271"/>
  <c r="AA18" i="1271"/>
  <c r="AB18" i="1271"/>
  <c r="AC18" i="1271"/>
  <c r="AD18" i="1271"/>
  <c r="AE18" i="1271"/>
  <c r="AF18" i="1271"/>
  <c r="AG18" i="1271"/>
  <c r="AH18" i="1271"/>
  <c r="AI18" i="1271"/>
  <c r="AJ18" i="1271"/>
  <c r="H19" i="1271"/>
  <c r="I19" i="1271"/>
  <c r="J19" i="1271"/>
  <c r="K19" i="1271"/>
  <c r="L19" i="1271"/>
  <c r="M19" i="1271"/>
  <c r="N19" i="1271"/>
  <c r="O19" i="1271"/>
  <c r="P19" i="1271"/>
  <c r="Q19" i="1271"/>
  <c r="R19" i="1271"/>
  <c r="S19" i="1271"/>
  <c r="T19" i="1271"/>
  <c r="U19" i="1271"/>
  <c r="V19" i="1271"/>
  <c r="W19" i="1271"/>
  <c r="X19" i="1271"/>
  <c r="Y19" i="1271"/>
  <c r="Z19" i="1271"/>
  <c r="AA19" i="1271"/>
  <c r="AB19" i="1271"/>
  <c r="AC19" i="1271"/>
  <c r="AD19" i="1271"/>
  <c r="AE19" i="1271"/>
  <c r="AF19" i="1271"/>
  <c r="AG19" i="1271"/>
  <c r="AH19" i="1271"/>
  <c r="AJ19" i="1271"/>
  <c r="H20" i="1271"/>
  <c r="J20" i="1271"/>
  <c r="K20" i="1271"/>
  <c r="L20" i="1271"/>
  <c r="M20" i="1271"/>
  <c r="N20" i="1271"/>
  <c r="O20" i="1271"/>
  <c r="P20" i="1271"/>
  <c r="Q20" i="1271"/>
  <c r="R20" i="1271"/>
  <c r="S20" i="1271"/>
  <c r="T20" i="1271"/>
  <c r="U20" i="1271"/>
  <c r="V20" i="1271"/>
  <c r="W20" i="1271"/>
  <c r="X20" i="1271"/>
  <c r="Y20" i="1271"/>
  <c r="Z20" i="1271"/>
  <c r="AA20" i="1271"/>
  <c r="AB20" i="1271"/>
  <c r="AC20" i="1271"/>
  <c r="AD20" i="1271"/>
  <c r="AE20" i="1271"/>
  <c r="AF20" i="1271"/>
  <c r="AG20" i="1271"/>
  <c r="AH20" i="1271"/>
  <c r="AI20" i="1271"/>
  <c r="AJ20" i="1271"/>
  <c r="H21" i="1271"/>
  <c r="I21" i="1271"/>
  <c r="J21" i="1271"/>
  <c r="K21" i="1271"/>
  <c r="L21" i="1271"/>
  <c r="M21" i="1271"/>
  <c r="N21" i="1271"/>
  <c r="O21" i="1271"/>
  <c r="P21" i="1271"/>
  <c r="Q21" i="1271"/>
  <c r="R21" i="1271"/>
  <c r="S21" i="1271"/>
  <c r="T21" i="1271"/>
  <c r="U21" i="1271"/>
  <c r="V21" i="1271"/>
  <c r="W21" i="1271"/>
  <c r="X21" i="1271"/>
  <c r="Y21" i="1271"/>
  <c r="Z21" i="1271"/>
  <c r="AA21" i="1271"/>
  <c r="AB21" i="1271"/>
  <c r="AC21" i="1271"/>
  <c r="AD21" i="1271"/>
  <c r="AE21" i="1271"/>
  <c r="AF21" i="1271"/>
  <c r="AG21" i="1271"/>
  <c r="AH21" i="1271"/>
  <c r="AI21" i="1271"/>
  <c r="AJ21" i="1271"/>
  <c r="H22" i="1271"/>
  <c r="I22" i="1271"/>
  <c r="J22" i="1271"/>
  <c r="K22" i="1271"/>
  <c r="L22" i="1271"/>
  <c r="M22" i="1271"/>
  <c r="N22" i="1271"/>
  <c r="O22" i="1271"/>
  <c r="P22" i="1271"/>
  <c r="Q22" i="1271"/>
  <c r="R22" i="1271"/>
  <c r="S22" i="1271"/>
  <c r="T22" i="1271"/>
  <c r="U22" i="1271"/>
  <c r="V22" i="1271"/>
  <c r="W22" i="1271"/>
  <c r="X22" i="1271"/>
  <c r="Y22" i="1271"/>
  <c r="Z22" i="1271"/>
  <c r="AA22" i="1271"/>
  <c r="AB22" i="1271"/>
  <c r="AC22" i="1271"/>
  <c r="AD22" i="1271"/>
  <c r="AE22" i="1271"/>
  <c r="AF22" i="1271"/>
  <c r="AG22" i="1271"/>
  <c r="AH22" i="1271"/>
  <c r="AI22" i="1271"/>
  <c r="AJ22" i="1271"/>
  <c r="G19" i="1271"/>
  <c r="G18" i="1271"/>
  <c r="G20" i="1271"/>
  <c r="G21" i="1271"/>
  <c r="G22" i="1271"/>
  <c r="G17" i="1271"/>
  <c r="G11" i="1271"/>
  <c r="AE13" i="1271"/>
  <c r="H10" i="1271"/>
  <c r="I10" i="1271"/>
  <c r="J10" i="1271"/>
  <c r="K10" i="1271"/>
  <c r="L10" i="1271"/>
  <c r="M10" i="1271"/>
  <c r="N10" i="1271"/>
  <c r="O10" i="1271"/>
  <c r="P10" i="1271"/>
  <c r="Q10" i="1271"/>
  <c r="R10" i="1271"/>
  <c r="S10" i="1271"/>
  <c r="T10" i="1271"/>
  <c r="U10" i="1271"/>
  <c r="V10" i="1271"/>
  <c r="W10" i="1271"/>
  <c r="X10" i="1271"/>
  <c r="Y10" i="1271"/>
  <c r="Z10" i="1271"/>
  <c r="AA10" i="1271"/>
  <c r="AB10" i="1271"/>
  <c r="AC10" i="1271"/>
  <c r="AD10" i="1271"/>
  <c r="AE10" i="1271"/>
  <c r="AF10" i="1271"/>
  <c r="AG10" i="1271"/>
  <c r="AH10" i="1271"/>
  <c r="AI10" i="1271"/>
  <c r="AJ10" i="1271"/>
  <c r="H11" i="1271"/>
  <c r="I11" i="1271"/>
  <c r="J11" i="1271"/>
  <c r="K11" i="1271"/>
  <c r="L11" i="1271"/>
  <c r="M11" i="1271"/>
  <c r="N11" i="1271"/>
  <c r="O11" i="1271"/>
  <c r="P11" i="1271"/>
  <c r="Q11" i="1271"/>
  <c r="R11" i="1271"/>
  <c r="S11" i="1271"/>
  <c r="T11" i="1271"/>
  <c r="U11" i="1271"/>
  <c r="V11" i="1271"/>
  <c r="W11" i="1271"/>
  <c r="X11" i="1271"/>
  <c r="Y11" i="1271"/>
  <c r="Z11" i="1271"/>
  <c r="AA11" i="1271"/>
  <c r="AB11" i="1271"/>
  <c r="AC11" i="1271"/>
  <c r="AD11" i="1271"/>
  <c r="AE11" i="1271"/>
  <c r="AF11" i="1271"/>
  <c r="AG11" i="1271"/>
  <c r="AH11" i="1271"/>
  <c r="AI11" i="1271"/>
  <c r="AJ11" i="1271"/>
  <c r="H12" i="1271"/>
  <c r="I12" i="1271"/>
  <c r="J12" i="1271"/>
  <c r="K12" i="1271"/>
  <c r="L12" i="1271"/>
  <c r="M12" i="1271"/>
  <c r="N12" i="1271"/>
  <c r="O12" i="1271"/>
  <c r="P12" i="1271"/>
  <c r="Q12" i="1271"/>
  <c r="R12" i="1271"/>
  <c r="S12" i="1271"/>
  <c r="T12" i="1271"/>
  <c r="U12" i="1271"/>
  <c r="V12" i="1271"/>
  <c r="W12" i="1271"/>
  <c r="X12" i="1271"/>
  <c r="Y12" i="1271"/>
  <c r="Z12" i="1271"/>
  <c r="AA12" i="1271"/>
  <c r="AB12" i="1271"/>
  <c r="AC12" i="1271"/>
  <c r="AD12" i="1271"/>
  <c r="AE12" i="1271"/>
  <c r="AF12" i="1271"/>
  <c r="AG12" i="1271"/>
  <c r="AH12" i="1271"/>
  <c r="AI12" i="1271"/>
  <c r="AJ12" i="1271"/>
  <c r="H13" i="1271"/>
  <c r="I13" i="1271"/>
  <c r="J13" i="1271"/>
  <c r="K13" i="1271"/>
  <c r="L13" i="1271"/>
  <c r="M13" i="1271"/>
  <c r="N13" i="1271"/>
  <c r="O13" i="1271"/>
  <c r="P13" i="1271"/>
  <c r="Q13" i="1271"/>
  <c r="R13" i="1271"/>
  <c r="S13" i="1271"/>
  <c r="T13" i="1271"/>
  <c r="U13" i="1271"/>
  <c r="V13" i="1271"/>
  <c r="W13" i="1271"/>
  <c r="X13" i="1271"/>
  <c r="Y13" i="1271"/>
  <c r="Z13" i="1271"/>
  <c r="AA13" i="1271"/>
  <c r="AB13" i="1271"/>
  <c r="AC13" i="1271"/>
  <c r="AD13" i="1271"/>
  <c r="AF13" i="1271"/>
  <c r="AG13" i="1271"/>
  <c r="AH13" i="1271"/>
  <c r="AI13" i="1271"/>
  <c r="AJ13" i="1271"/>
  <c r="H14" i="1271"/>
  <c r="I14" i="1271"/>
  <c r="J14" i="1271"/>
  <c r="K14" i="1271"/>
  <c r="L14" i="1271"/>
  <c r="M14" i="1271"/>
  <c r="N14" i="1271"/>
  <c r="O14" i="1271"/>
  <c r="P14" i="1271"/>
  <c r="Q14" i="1271"/>
  <c r="R14" i="1271"/>
  <c r="S14" i="1271"/>
  <c r="T14" i="1271"/>
  <c r="U14" i="1271"/>
  <c r="V14" i="1271"/>
  <c r="W14" i="1271"/>
  <c r="X14" i="1271"/>
  <c r="Y14" i="1271"/>
  <c r="Z14" i="1271"/>
  <c r="AA14" i="1271"/>
  <c r="AB14" i="1271"/>
  <c r="AC14" i="1271"/>
  <c r="AD14" i="1271"/>
  <c r="AE14" i="1271"/>
  <c r="AF14" i="1271"/>
  <c r="AG14" i="1271"/>
  <c r="AH14" i="1271"/>
  <c r="AI14" i="1271"/>
  <c r="AJ14" i="1271"/>
  <c r="H15" i="1271"/>
  <c r="I15" i="1271"/>
  <c r="J15" i="1271"/>
  <c r="K15" i="1271"/>
  <c r="L15" i="1271"/>
  <c r="M15" i="1271"/>
  <c r="N15" i="1271"/>
  <c r="O15" i="1271"/>
  <c r="P15" i="1271"/>
  <c r="Q15" i="1271"/>
  <c r="R15" i="1271"/>
  <c r="S15" i="1271"/>
  <c r="T15" i="1271"/>
  <c r="U15" i="1271"/>
  <c r="V15" i="1271"/>
  <c r="W15" i="1271"/>
  <c r="X15" i="1271"/>
  <c r="Y15" i="1271"/>
  <c r="Z15" i="1271"/>
  <c r="AA15" i="1271"/>
  <c r="AB15" i="1271"/>
  <c r="AC15" i="1271"/>
  <c r="AD15" i="1271"/>
  <c r="AE15" i="1271"/>
  <c r="AF15" i="1271"/>
  <c r="AG15" i="1271"/>
  <c r="AH15" i="1271"/>
  <c r="AI15" i="1271"/>
  <c r="AJ15" i="1271"/>
  <c r="G13" i="1271"/>
  <c r="G12" i="1271"/>
  <c r="G14" i="1271"/>
  <c r="G15" i="1271"/>
  <c r="G27" i="1271"/>
  <c r="G39" i="1271"/>
  <c r="G10" i="1271"/>
  <c r="AH10" i="1320"/>
  <c r="AH11" i="1320"/>
  <c r="AH12" i="1320"/>
  <c r="AH13" i="1320"/>
  <c r="AH14" i="1320"/>
  <c r="AH15" i="1320"/>
  <c r="AH19" i="1320"/>
  <c r="AH20" i="1320"/>
  <c r="AH21" i="1320"/>
  <c r="AH22" i="1320"/>
  <c r="AH23" i="1320"/>
  <c r="AH24" i="1320"/>
  <c r="AH25" i="1320"/>
  <c r="D6" i="1320"/>
  <c r="E8" i="1266"/>
  <c r="F6" i="1265"/>
  <c r="D16" i="1320"/>
  <c r="G16" i="1264"/>
  <c r="V16" i="1264"/>
  <c r="X16" i="1264"/>
  <c r="AI19" i="1321"/>
  <c r="AI20" i="1321"/>
  <c r="AI21" i="1321"/>
  <c r="AI13" i="1321"/>
  <c r="AI14" i="1321"/>
  <c r="AI15" i="1321"/>
  <c r="E5" i="1321"/>
  <c r="C3" i="1311"/>
  <c r="D3" i="1311"/>
  <c r="E3" i="1311"/>
  <c r="F3" i="1311"/>
  <c r="G3" i="1311"/>
  <c r="H3" i="1311"/>
  <c r="I3" i="1311"/>
  <c r="J3" i="1311"/>
  <c r="D23" i="1329"/>
  <c r="C11" i="1323"/>
  <c r="F5" i="1321"/>
  <c r="G5" i="1321"/>
  <c r="Z6" i="1329"/>
  <c r="X6" i="1329"/>
  <c r="X24" i="1329"/>
  <c r="V6" i="1329"/>
  <c r="V24" i="1329"/>
  <c r="T6" i="1329"/>
  <c r="R6" i="1329"/>
  <c r="P6" i="1329"/>
  <c r="P24" i="1329"/>
  <c r="N6" i="1329"/>
  <c r="N24" i="1329"/>
  <c r="M6" i="1329"/>
  <c r="L6" i="1329"/>
  <c r="K6" i="1329"/>
  <c r="J6" i="1329"/>
  <c r="J24" i="1329"/>
  <c r="I6" i="1329"/>
  <c r="K3" i="1329"/>
  <c r="M3" i="1329"/>
  <c r="O3" i="1329"/>
  <c r="Q3" i="1329"/>
  <c r="S3" i="1329"/>
  <c r="U3" i="1329"/>
  <c r="W3" i="1329"/>
  <c r="Y3" i="1329"/>
  <c r="I24" i="1329"/>
  <c r="G10" i="1329"/>
  <c r="K3" i="1328"/>
  <c r="M3" i="1328"/>
  <c r="O3" i="1328"/>
  <c r="Q3" i="1328"/>
  <c r="S3" i="1328"/>
  <c r="U3" i="1328"/>
  <c r="W3" i="1328"/>
  <c r="Y3" i="1328"/>
  <c r="J3" i="1312"/>
  <c r="L3" i="1312"/>
  <c r="N3" i="1312"/>
  <c r="P3" i="1312"/>
  <c r="R3" i="1312"/>
  <c r="T3" i="1312"/>
  <c r="V3" i="1312"/>
  <c r="X3" i="1312"/>
  <c r="I2" i="1327"/>
  <c r="D6" i="1314"/>
  <c r="D17" i="1314"/>
  <c r="G4" i="1327"/>
  <c r="D13" i="1314"/>
  <c r="G3" i="1327"/>
  <c r="N9" i="1258"/>
  <c r="O9" i="1258"/>
  <c r="P9" i="1258"/>
  <c r="Q9" i="1258"/>
  <c r="R9" i="1258"/>
  <c r="S9" i="1258"/>
  <c r="T9" i="1258"/>
  <c r="U9" i="1258"/>
  <c r="V9" i="1258"/>
  <c r="W9" i="1258"/>
  <c r="X9" i="1258"/>
  <c r="Y9" i="1258"/>
  <c r="Z9" i="1258"/>
  <c r="AA9" i="1258"/>
  <c r="AB9" i="1258"/>
  <c r="AC9" i="1258"/>
  <c r="AD9" i="1258"/>
  <c r="AE9" i="1258"/>
  <c r="AF9" i="1258"/>
  <c r="AG9" i="1258"/>
  <c r="AH9" i="1258"/>
  <c r="F24" i="1266"/>
  <c r="H51" i="1269"/>
  <c r="B31" i="1326"/>
  <c r="AJ57" i="1269"/>
  <c r="AJ58" i="1269"/>
  <c r="S4" i="1260"/>
  <c r="T4" i="1260"/>
  <c r="U4" i="1260"/>
  <c r="U3" i="1265"/>
  <c r="U3" i="1264"/>
  <c r="S3" i="1320"/>
  <c r="Q3" i="1263"/>
  <c r="V4" i="1260"/>
  <c r="W4" i="1260"/>
  <c r="X4" i="1260"/>
  <c r="Y3" i="1269"/>
  <c r="Y4" i="1260"/>
  <c r="Y3" i="1265"/>
  <c r="Y3" i="1264"/>
  <c r="W3" i="1320"/>
  <c r="U3" i="1263"/>
  <c r="Z4" i="1260"/>
  <c r="AA4" i="1260"/>
  <c r="AB4" i="1260"/>
  <c r="AC4" i="1260"/>
  <c r="AD4" i="1260"/>
  <c r="AC3" i="1258"/>
  <c r="AE4" i="1260"/>
  <c r="AF4" i="1260"/>
  <c r="AE3" i="1258"/>
  <c r="AG4" i="1260"/>
  <c r="AG3" i="1265"/>
  <c r="AG3" i="1264"/>
  <c r="AE3" i="1320"/>
  <c r="AC3" i="1263"/>
  <c r="AH4" i="1260"/>
  <c r="AI3" i="1269"/>
  <c r="AI4" i="1260"/>
  <c r="AH21" i="1258"/>
  <c r="AH22" i="1258"/>
  <c r="AH3" i="1258"/>
  <c r="AE3" i="1265"/>
  <c r="AE3" i="1264"/>
  <c r="AC3" i="1320"/>
  <c r="AA3" i="1263"/>
  <c r="AF3" i="1269"/>
  <c r="AC3" i="1265"/>
  <c r="AC3" i="1264"/>
  <c r="AA3" i="1320"/>
  <c r="Y3" i="1263"/>
  <c r="AA3" i="1265"/>
  <c r="AA3" i="1264"/>
  <c r="Y3" i="1320"/>
  <c r="W3" i="1263"/>
  <c r="AB3" i="1269"/>
  <c r="V3" i="1258"/>
  <c r="X3" i="1269"/>
  <c r="S3" i="1265"/>
  <c r="S3" i="1264"/>
  <c r="Q3" i="1320"/>
  <c r="O3" i="1263"/>
  <c r="R3" i="1258"/>
  <c r="AH3" i="1265"/>
  <c r="AH3" i="1264"/>
  <c r="AF3" i="1320"/>
  <c r="AD3" i="1263"/>
  <c r="AG3" i="1258"/>
  <c r="AG3" i="1266"/>
  <c r="AH3" i="1259"/>
  <c r="AF3" i="1265"/>
  <c r="AF3" i="1264"/>
  <c r="AD3" i="1320"/>
  <c r="AB3" i="1263"/>
  <c r="AG3" i="1269"/>
  <c r="AD3" i="1265"/>
  <c r="AD3" i="1264"/>
  <c r="AB3" i="1320"/>
  <c r="Z3" i="1263"/>
  <c r="AC3" i="1266"/>
  <c r="AD3" i="1259"/>
  <c r="AE3" i="1269"/>
  <c r="AB3" i="1265"/>
  <c r="AB3" i="1264"/>
  <c r="Z3" i="1320"/>
  <c r="X3" i="1263"/>
  <c r="Z3" i="1265"/>
  <c r="Z3" i="1264"/>
  <c r="X3" i="1320"/>
  <c r="V3" i="1263"/>
  <c r="Y3" i="1258"/>
  <c r="Y3" i="1266"/>
  <c r="Z3" i="1259"/>
  <c r="AA3" i="1269"/>
  <c r="V3" i="1265"/>
  <c r="V3" i="1264"/>
  <c r="T3" i="1320"/>
  <c r="R3" i="1263"/>
  <c r="U3" i="1258"/>
  <c r="U3" i="1266"/>
  <c r="V3" i="1259"/>
  <c r="W3" i="1269"/>
  <c r="G57" i="1269"/>
  <c r="G58" i="1269"/>
  <c r="H57" i="1269"/>
  <c r="H58" i="1269"/>
  <c r="H61" i="1269"/>
  <c r="I57" i="1269"/>
  <c r="I58" i="1269"/>
  <c r="J57" i="1269"/>
  <c r="J58" i="1269"/>
  <c r="J61" i="1269"/>
  <c r="K57" i="1269"/>
  <c r="K58" i="1269"/>
  <c r="K61" i="1269"/>
  <c r="L57" i="1269"/>
  <c r="L58" i="1269"/>
  <c r="M57" i="1269"/>
  <c r="M58" i="1269"/>
  <c r="N57" i="1269"/>
  <c r="N58" i="1269"/>
  <c r="O57" i="1269"/>
  <c r="O58" i="1269"/>
  <c r="P57" i="1269"/>
  <c r="P58" i="1269"/>
  <c r="Q57" i="1269"/>
  <c r="Q58" i="1269"/>
  <c r="R57" i="1269"/>
  <c r="R58" i="1269"/>
  <c r="S57" i="1269"/>
  <c r="S58" i="1269"/>
  <c r="S61" i="1269"/>
  <c r="T57" i="1269"/>
  <c r="T58" i="1269"/>
  <c r="U57" i="1269"/>
  <c r="U58" i="1269"/>
  <c r="V57" i="1269"/>
  <c r="V58" i="1269"/>
  <c r="V61" i="1269"/>
  <c r="W57" i="1269"/>
  <c r="W58" i="1269"/>
  <c r="X57" i="1269"/>
  <c r="X58" i="1269"/>
  <c r="Y57" i="1269"/>
  <c r="Y58" i="1269"/>
  <c r="Z57" i="1269"/>
  <c r="Z58" i="1269"/>
  <c r="Z61" i="1269"/>
  <c r="AA57" i="1269"/>
  <c r="AA58" i="1269"/>
  <c r="AA61" i="1269"/>
  <c r="AB57" i="1269"/>
  <c r="AB58" i="1269"/>
  <c r="AC57" i="1269"/>
  <c r="AC58" i="1269"/>
  <c r="AD57" i="1269"/>
  <c r="AD58" i="1269"/>
  <c r="AD61" i="1269"/>
  <c r="AE57" i="1269"/>
  <c r="AE58" i="1269"/>
  <c r="AF57" i="1269"/>
  <c r="AF58" i="1269"/>
  <c r="AG57" i="1269"/>
  <c r="AG58" i="1269"/>
  <c r="AH57" i="1269"/>
  <c r="AH58" i="1269"/>
  <c r="AI57" i="1269"/>
  <c r="AI58" i="1269"/>
  <c r="AH7" i="1320"/>
  <c r="AH8" i="1320"/>
  <c r="AI12" i="1321"/>
  <c r="AI17" i="1321"/>
  <c r="AI10" i="1321"/>
  <c r="AI11" i="1321"/>
  <c r="Z19" i="1266"/>
  <c r="Z23" i="1266"/>
  <c r="AB50" i="1269"/>
  <c r="G24" i="1266"/>
  <c r="I51" i="1269"/>
  <c r="H24" i="1266"/>
  <c r="I24" i="1266"/>
  <c r="K51" i="1269"/>
  <c r="J24" i="1266"/>
  <c r="L51" i="1269"/>
  <c r="K24" i="1266"/>
  <c r="M51" i="1269"/>
  <c r="L24" i="1266"/>
  <c r="M24" i="1266"/>
  <c r="O51" i="1269"/>
  <c r="N24" i="1266"/>
  <c r="P51" i="1269"/>
  <c r="O24" i="1266"/>
  <c r="P24" i="1266"/>
  <c r="Q24" i="1266"/>
  <c r="S51" i="1269"/>
  <c r="R24" i="1266"/>
  <c r="T51" i="1269"/>
  <c r="S24" i="1266"/>
  <c r="U51" i="1269"/>
  <c r="T24" i="1266"/>
  <c r="V51" i="1269"/>
  <c r="U24" i="1266"/>
  <c r="W51" i="1269"/>
  <c r="V24" i="1266"/>
  <c r="X51" i="1269"/>
  <c r="W24" i="1266"/>
  <c r="X24" i="1266"/>
  <c r="Z51" i="1269"/>
  <c r="Y24" i="1266"/>
  <c r="AA51" i="1269"/>
  <c r="Z24" i="1266"/>
  <c r="AB51" i="1269"/>
  <c r="AA24" i="1266"/>
  <c r="AC51" i="1269"/>
  <c r="AB24" i="1266"/>
  <c r="AD51" i="1269"/>
  <c r="AC24" i="1266"/>
  <c r="AE51" i="1269"/>
  <c r="AD24" i="1266"/>
  <c r="AF51" i="1269"/>
  <c r="AE24" i="1266"/>
  <c r="AG51" i="1269"/>
  <c r="AF24" i="1266"/>
  <c r="AH51" i="1269"/>
  <c r="AG24" i="1266"/>
  <c r="AI51" i="1269"/>
  <c r="AH24" i="1266"/>
  <c r="AJ51" i="1269"/>
  <c r="E24" i="1266"/>
  <c r="G51" i="1269"/>
  <c r="AC16" i="1266"/>
  <c r="AC22" i="1266"/>
  <c r="AE49" i="1269"/>
  <c r="AD16" i="1266"/>
  <c r="AD22" i="1266"/>
  <c r="AF49" i="1269"/>
  <c r="AE16" i="1266"/>
  <c r="AE22" i="1266"/>
  <c r="AG49" i="1269"/>
  <c r="AF16" i="1266"/>
  <c r="AF22" i="1266"/>
  <c r="AG16" i="1266"/>
  <c r="AG22" i="1266"/>
  <c r="AH16" i="1266"/>
  <c r="AH22" i="1266"/>
  <c r="AJ49" i="1269"/>
  <c r="S16" i="1266"/>
  <c r="S22" i="1266"/>
  <c r="U49" i="1269"/>
  <c r="T16" i="1266"/>
  <c r="T22" i="1266"/>
  <c r="V49" i="1269"/>
  <c r="U16" i="1266"/>
  <c r="U22" i="1266"/>
  <c r="W49" i="1269"/>
  <c r="V16" i="1266"/>
  <c r="V22" i="1266"/>
  <c r="X49" i="1269"/>
  <c r="W16" i="1266"/>
  <c r="W22" i="1266"/>
  <c r="X16" i="1266"/>
  <c r="X22" i="1266"/>
  <c r="Y16" i="1266"/>
  <c r="Y22" i="1266"/>
  <c r="AA49" i="1269"/>
  <c r="Z16" i="1266"/>
  <c r="Z22" i="1266"/>
  <c r="AB49" i="1269"/>
  <c r="AA16" i="1266"/>
  <c r="AA22" i="1266"/>
  <c r="AB16" i="1266"/>
  <c r="K9" i="1269"/>
  <c r="L9" i="1269"/>
  <c r="M9" i="1269"/>
  <c r="N9" i="1269"/>
  <c r="O9" i="1269"/>
  <c r="P9" i="1269"/>
  <c r="Q9" i="1269"/>
  <c r="R9" i="1269"/>
  <c r="S9" i="1269"/>
  <c r="T9" i="1269"/>
  <c r="U9" i="1269"/>
  <c r="V9" i="1269"/>
  <c r="W9" i="1269"/>
  <c r="X9" i="1269"/>
  <c r="Y9" i="1269"/>
  <c r="Z9" i="1269"/>
  <c r="AA9" i="1269"/>
  <c r="AB9" i="1269"/>
  <c r="AC9" i="1269"/>
  <c r="AD9" i="1269"/>
  <c r="AE9" i="1269"/>
  <c r="AF9" i="1269"/>
  <c r="AG9" i="1269"/>
  <c r="AH9" i="1269"/>
  <c r="AI9" i="1269"/>
  <c r="AJ9" i="1269"/>
  <c r="M19" i="1269"/>
  <c r="U19" i="1269"/>
  <c r="AC19" i="1269"/>
  <c r="AE19" i="1269"/>
  <c r="AG19" i="1269"/>
  <c r="AI19" i="1269"/>
  <c r="AJ19" i="1269"/>
  <c r="K28" i="1269"/>
  <c r="L28" i="1269"/>
  <c r="M28" i="1269"/>
  <c r="M27" i="1269"/>
  <c r="N28" i="1269"/>
  <c r="O28" i="1269"/>
  <c r="P28" i="1269"/>
  <c r="Q28" i="1269"/>
  <c r="Q27" i="1269"/>
  <c r="Q63" i="1269"/>
  <c r="R28" i="1269"/>
  <c r="R27" i="1269"/>
  <c r="S28" i="1269"/>
  <c r="T28" i="1269"/>
  <c r="U28" i="1269"/>
  <c r="V28" i="1269"/>
  <c r="W28" i="1269"/>
  <c r="X28" i="1269"/>
  <c r="Y28" i="1269"/>
  <c r="Y27" i="1269"/>
  <c r="Y63" i="1269"/>
  <c r="Z28" i="1269"/>
  <c r="AA28" i="1269"/>
  <c r="AB28" i="1269"/>
  <c r="AC28" i="1269"/>
  <c r="AD28" i="1269"/>
  <c r="AD27" i="1269"/>
  <c r="AE28" i="1269"/>
  <c r="AF28" i="1269"/>
  <c r="AG28" i="1269"/>
  <c r="AG27" i="1269"/>
  <c r="AH28" i="1269"/>
  <c r="AI28" i="1269"/>
  <c r="AJ28" i="1269"/>
  <c r="P46" i="1269"/>
  <c r="P45" i="1269"/>
  <c r="Q46" i="1269"/>
  <c r="Q45" i="1269"/>
  <c r="R46" i="1269"/>
  <c r="R45" i="1269"/>
  <c r="S46" i="1269"/>
  <c r="S45" i="1269"/>
  <c r="T46" i="1269"/>
  <c r="T45" i="1269"/>
  <c r="U46" i="1269"/>
  <c r="U45" i="1269"/>
  <c r="V46" i="1269"/>
  <c r="V45" i="1269"/>
  <c r="W46" i="1269"/>
  <c r="W45" i="1269"/>
  <c r="X46" i="1269"/>
  <c r="X45" i="1269"/>
  <c r="Y46" i="1269"/>
  <c r="Y45" i="1269"/>
  <c r="Z46" i="1269"/>
  <c r="Z45" i="1269"/>
  <c r="AA46" i="1269"/>
  <c r="AA45" i="1269"/>
  <c r="AB46" i="1269"/>
  <c r="AB45" i="1269"/>
  <c r="AC46" i="1269"/>
  <c r="AC45" i="1269"/>
  <c r="AD46" i="1269"/>
  <c r="AD45" i="1269"/>
  <c r="AE46" i="1269"/>
  <c r="AE45" i="1269"/>
  <c r="AF46" i="1269"/>
  <c r="AF45" i="1269"/>
  <c r="AG46" i="1269"/>
  <c r="AG45" i="1269"/>
  <c r="AH46" i="1269"/>
  <c r="AH45" i="1269"/>
  <c r="AI46" i="1269"/>
  <c r="AI45" i="1269"/>
  <c r="AJ46" i="1269"/>
  <c r="AJ45" i="1269"/>
  <c r="N51" i="1269"/>
  <c r="Q51" i="1269"/>
  <c r="R51" i="1269"/>
  <c r="Y51" i="1269"/>
  <c r="P6" i="1320"/>
  <c r="Q8" i="1266"/>
  <c r="R6" i="1265"/>
  <c r="Q6" i="1320"/>
  <c r="R8" i="1266"/>
  <c r="S6" i="1265"/>
  <c r="R6" i="1320"/>
  <c r="S8" i="1266"/>
  <c r="T6" i="1265"/>
  <c r="S6" i="1320"/>
  <c r="T8" i="1266"/>
  <c r="U6" i="1265"/>
  <c r="T6" i="1320"/>
  <c r="U8" i="1266"/>
  <c r="V6" i="1265"/>
  <c r="U6" i="1320"/>
  <c r="V8" i="1266"/>
  <c r="W6" i="1265"/>
  <c r="V6" i="1320"/>
  <c r="W8" i="1266"/>
  <c r="X6" i="1265"/>
  <c r="W6" i="1320"/>
  <c r="X8" i="1266"/>
  <c r="Y6" i="1265"/>
  <c r="X6" i="1320"/>
  <c r="Y8" i="1266"/>
  <c r="Z6" i="1265"/>
  <c r="Y6" i="1320"/>
  <c r="Z8" i="1266"/>
  <c r="AA6" i="1265"/>
  <c r="AA19" i="1265"/>
  <c r="Z6" i="1320"/>
  <c r="AA8" i="1266"/>
  <c r="AB6" i="1265"/>
  <c r="AA6" i="1320"/>
  <c r="AB8" i="1266"/>
  <c r="AC6" i="1265"/>
  <c r="AB6" i="1320"/>
  <c r="AC8" i="1266"/>
  <c r="AD6" i="1265"/>
  <c r="AC6" i="1320"/>
  <c r="AD8" i="1266"/>
  <c r="AE6" i="1265"/>
  <c r="AD6" i="1320"/>
  <c r="AE8" i="1266"/>
  <c r="AF6" i="1265"/>
  <c r="AE6" i="1320"/>
  <c r="AF8" i="1266"/>
  <c r="AG6" i="1265"/>
  <c r="AF6" i="1320"/>
  <c r="AG8" i="1266"/>
  <c r="AH6" i="1265"/>
  <c r="AG6" i="1320"/>
  <c r="AH8" i="1266"/>
  <c r="AI6" i="1265"/>
  <c r="AI19" i="1265"/>
  <c r="P16" i="1320"/>
  <c r="Q13" i="1266"/>
  <c r="R9" i="1265"/>
  <c r="Q16" i="1320"/>
  <c r="R13" i="1266"/>
  <c r="S9" i="1265"/>
  <c r="R16" i="1320"/>
  <c r="S13" i="1266"/>
  <c r="T9" i="1265"/>
  <c r="S16" i="1320"/>
  <c r="T13" i="1266"/>
  <c r="U9" i="1265"/>
  <c r="T16" i="1320"/>
  <c r="U13" i="1266"/>
  <c r="V9" i="1265"/>
  <c r="U16" i="1320"/>
  <c r="V13" i="1266"/>
  <c r="W9" i="1265"/>
  <c r="V16" i="1320"/>
  <c r="W13" i="1266"/>
  <c r="X9" i="1265"/>
  <c r="W16" i="1320"/>
  <c r="X13" i="1266"/>
  <c r="Y9" i="1265"/>
  <c r="X16" i="1320"/>
  <c r="Y13" i="1266"/>
  <c r="Z9" i="1265"/>
  <c r="Y16" i="1320"/>
  <c r="Z13" i="1266"/>
  <c r="AA9" i="1265"/>
  <c r="Z16" i="1320"/>
  <c r="AA13" i="1266"/>
  <c r="AB9" i="1265"/>
  <c r="AA16" i="1320"/>
  <c r="AB13" i="1266"/>
  <c r="AC9" i="1265"/>
  <c r="AB16" i="1320"/>
  <c r="AC13" i="1266"/>
  <c r="AD9" i="1265"/>
  <c r="AC16" i="1320"/>
  <c r="AD13" i="1266"/>
  <c r="AE9" i="1265"/>
  <c r="AD16" i="1320"/>
  <c r="AE13" i="1266"/>
  <c r="AF9" i="1265"/>
  <c r="AE16" i="1320"/>
  <c r="AF13" i="1266"/>
  <c r="AG9" i="1265"/>
  <c r="AF16" i="1320"/>
  <c r="AG13" i="1266"/>
  <c r="AH9" i="1265"/>
  <c r="AG16" i="1320"/>
  <c r="AH13" i="1266"/>
  <c r="AI9" i="1265"/>
  <c r="G19" i="1266"/>
  <c r="G23" i="1266"/>
  <c r="I50" i="1269"/>
  <c r="K19" i="1269"/>
  <c r="O19" i="1269"/>
  <c r="Q19" i="1269"/>
  <c r="S19" i="1269"/>
  <c r="W19" i="1269"/>
  <c r="Y19" i="1269"/>
  <c r="AF25" i="1271"/>
  <c r="AF24" i="1271"/>
  <c r="AG25" i="1271"/>
  <c r="AG24" i="1271"/>
  <c r="AH25" i="1271"/>
  <c r="AH24" i="1271"/>
  <c r="AI25" i="1271"/>
  <c r="AI24" i="1271"/>
  <c r="AJ25" i="1271"/>
  <c r="AJ24" i="1271"/>
  <c r="Z25" i="1271"/>
  <c r="Z24" i="1271"/>
  <c r="AA25" i="1271"/>
  <c r="AA24" i="1271"/>
  <c r="AB25" i="1271"/>
  <c r="AB24" i="1271"/>
  <c r="AC25" i="1271"/>
  <c r="AC24" i="1271"/>
  <c r="AD25" i="1271"/>
  <c r="AD24" i="1271"/>
  <c r="AE25" i="1271"/>
  <c r="AE24" i="1271"/>
  <c r="AI18" i="1265"/>
  <c r="AI27" i="1265"/>
  <c r="I19" i="1269"/>
  <c r="AH18" i="1265"/>
  <c r="AH22" i="1265"/>
  <c r="AI22" i="1321"/>
  <c r="I19" i="1266"/>
  <c r="I23" i="1266"/>
  <c r="K50" i="1269"/>
  <c r="E19" i="1266"/>
  <c r="E23" i="1266"/>
  <c r="G50" i="1269"/>
  <c r="H19" i="1269"/>
  <c r="J19" i="1269"/>
  <c r="J51" i="1269"/>
  <c r="H28" i="1269"/>
  <c r="I28" i="1269"/>
  <c r="I27" i="1269"/>
  <c r="J28" i="1269"/>
  <c r="H9" i="1269"/>
  <c r="I9" i="1269"/>
  <c r="J9" i="1269"/>
  <c r="G14" i="1264"/>
  <c r="G7" i="1259"/>
  <c r="K27" i="1271"/>
  <c r="C8" i="1325"/>
  <c r="G4" i="1260"/>
  <c r="H4" i="1260"/>
  <c r="I4" i="1260"/>
  <c r="H3" i="1266"/>
  <c r="I3" i="1259"/>
  <c r="J4" i="1260"/>
  <c r="K4" i="1260"/>
  <c r="L4" i="1260"/>
  <c r="M4" i="1260"/>
  <c r="L3" i="1266"/>
  <c r="M3" i="1259"/>
  <c r="N4" i="1260"/>
  <c r="O4" i="1260"/>
  <c r="P4" i="1260"/>
  <c r="Q4" i="1260"/>
  <c r="Q3" i="1265"/>
  <c r="Q3" i="1264"/>
  <c r="O3" i="1320"/>
  <c r="M3" i="1263"/>
  <c r="R4" i="1260"/>
  <c r="F4" i="1260"/>
  <c r="AA18" i="1265"/>
  <c r="AB18" i="1265"/>
  <c r="AB23" i="1265"/>
  <c r="AC18" i="1265"/>
  <c r="AD18" i="1265"/>
  <c r="AE18" i="1265"/>
  <c r="AE28" i="1265"/>
  <c r="AF18" i="1265"/>
  <c r="AF25" i="1265"/>
  <c r="AG18" i="1265"/>
  <c r="AG28" i="1265"/>
  <c r="P18" i="1265"/>
  <c r="Q18" i="1265"/>
  <c r="R18" i="1265"/>
  <c r="R28" i="1265"/>
  <c r="S18" i="1265"/>
  <c r="T18" i="1265"/>
  <c r="U18" i="1265"/>
  <c r="U28" i="1265"/>
  <c r="V18" i="1265"/>
  <c r="V23" i="1265"/>
  <c r="W18" i="1265"/>
  <c r="W25" i="1265"/>
  <c r="X18" i="1265"/>
  <c r="Y18" i="1265"/>
  <c r="Z18" i="1265"/>
  <c r="Z24" i="1265"/>
  <c r="L16" i="1266"/>
  <c r="L22" i="1266"/>
  <c r="N49" i="1269"/>
  <c r="M16" i="1266"/>
  <c r="M22" i="1266"/>
  <c r="O49" i="1269"/>
  <c r="N16" i="1266"/>
  <c r="N22" i="1266"/>
  <c r="O16" i="1266"/>
  <c r="O22" i="1266"/>
  <c r="P16" i="1266"/>
  <c r="P22" i="1266"/>
  <c r="Q16" i="1266"/>
  <c r="Q22" i="1266"/>
  <c r="S49" i="1269"/>
  <c r="R16" i="1266"/>
  <c r="R22" i="1266"/>
  <c r="Q25" i="1271"/>
  <c r="Q24" i="1271"/>
  <c r="R25" i="1271"/>
  <c r="R24" i="1271"/>
  <c r="S25" i="1271"/>
  <c r="S24" i="1271"/>
  <c r="T25" i="1271"/>
  <c r="T24" i="1271"/>
  <c r="U25" i="1271"/>
  <c r="U24" i="1271"/>
  <c r="V25" i="1271"/>
  <c r="V24" i="1271"/>
  <c r="W25" i="1271"/>
  <c r="W24" i="1271"/>
  <c r="X25" i="1271"/>
  <c r="X24" i="1271"/>
  <c r="Y25" i="1271"/>
  <c r="Y24" i="1271"/>
  <c r="AH9" i="1320"/>
  <c r="AH18" i="1320"/>
  <c r="U47" i="1269"/>
  <c r="V47" i="1269"/>
  <c r="W47" i="1269"/>
  <c r="X47" i="1269"/>
  <c r="Y47" i="1269"/>
  <c r="AB47" i="1269"/>
  <c r="F5" i="1260"/>
  <c r="E4" i="1258"/>
  <c r="E51" i="1258"/>
  <c r="G18" i="1265"/>
  <c r="AH33" i="1320"/>
  <c r="D7" i="1314"/>
  <c r="AH34" i="1320"/>
  <c r="G9" i="1269"/>
  <c r="E6" i="1320"/>
  <c r="F8" i="1266"/>
  <c r="F6" i="1320"/>
  <c r="G8" i="1266"/>
  <c r="H6" i="1265"/>
  <c r="G6" i="1320"/>
  <c r="H8" i="1266"/>
  <c r="I6" i="1265"/>
  <c r="H6" i="1320"/>
  <c r="I8" i="1266"/>
  <c r="J6" i="1265"/>
  <c r="I6" i="1320"/>
  <c r="J8" i="1266"/>
  <c r="K6" i="1265"/>
  <c r="J6" i="1320"/>
  <c r="K8" i="1266"/>
  <c r="L6" i="1265"/>
  <c r="K6" i="1320"/>
  <c r="L8" i="1266"/>
  <c r="M6" i="1265"/>
  <c r="L6" i="1320"/>
  <c r="M8" i="1266"/>
  <c r="N6" i="1265"/>
  <c r="M6" i="1320"/>
  <c r="N8" i="1266"/>
  <c r="O6" i="1265"/>
  <c r="N6" i="1320"/>
  <c r="O8" i="1266"/>
  <c r="P6" i="1265"/>
  <c r="P19" i="1265"/>
  <c r="O6" i="1320"/>
  <c r="P8" i="1266"/>
  <c r="Q6" i="1265"/>
  <c r="Q19" i="1265"/>
  <c r="E16" i="1320"/>
  <c r="F13" i="1266"/>
  <c r="G9" i="1265"/>
  <c r="G31" i="1265"/>
  <c r="F16" i="1320"/>
  <c r="G13" i="1266"/>
  <c r="H9" i="1265"/>
  <c r="G16" i="1320"/>
  <c r="H13" i="1266"/>
  <c r="I9" i="1265"/>
  <c r="H16" i="1320"/>
  <c r="I13" i="1266"/>
  <c r="J9" i="1265"/>
  <c r="I16" i="1320"/>
  <c r="J13" i="1266"/>
  <c r="K9" i="1265"/>
  <c r="J16" i="1320"/>
  <c r="K13" i="1266"/>
  <c r="L9" i="1265"/>
  <c r="L31" i="1265"/>
  <c r="K16" i="1320"/>
  <c r="L13" i="1266"/>
  <c r="M9" i="1265"/>
  <c r="M16" i="1320"/>
  <c r="N13" i="1266"/>
  <c r="O9" i="1265"/>
  <c r="N16" i="1320"/>
  <c r="O13" i="1266"/>
  <c r="P9" i="1265"/>
  <c r="P31" i="1265"/>
  <c r="O16" i="1320"/>
  <c r="P13" i="1266"/>
  <c r="Q9" i="1265"/>
  <c r="Q31" i="1265"/>
  <c r="AI18" i="1321"/>
  <c r="AH32" i="1320"/>
  <c r="AH31" i="1320"/>
  <c r="D5" i="1314"/>
  <c r="P47" i="1269"/>
  <c r="R47" i="1269"/>
  <c r="S47" i="1269"/>
  <c r="AF47" i="1269"/>
  <c r="H18" i="1265"/>
  <c r="I18" i="1265"/>
  <c r="I25" i="1265"/>
  <c r="F18" i="1265"/>
  <c r="P25" i="1271"/>
  <c r="P24" i="1271"/>
  <c r="C3" i="1272"/>
  <c r="C50" i="1269"/>
  <c r="C12" i="1265"/>
  <c r="C11" i="1265"/>
  <c r="C10" i="1265"/>
  <c r="C9" i="1265"/>
  <c r="C8" i="1265"/>
  <c r="C7" i="1265"/>
  <c r="C49" i="1269"/>
  <c r="C47" i="1269"/>
  <c r="C45" i="1269"/>
  <c r="C35" i="1259"/>
  <c r="H16" i="1259"/>
  <c r="I16" i="1259"/>
  <c r="E7" i="1272"/>
  <c r="AJ9" i="1264"/>
  <c r="G30" i="1259"/>
  <c r="J18" i="1265"/>
  <c r="J28" i="1265"/>
  <c r="K18" i="1265"/>
  <c r="L18" i="1265"/>
  <c r="L25" i="1265"/>
  <c r="M18" i="1265"/>
  <c r="M28" i="1265"/>
  <c r="N18" i="1265"/>
  <c r="N22" i="1265"/>
  <c r="O18" i="1265"/>
  <c r="O28" i="1265"/>
  <c r="Y34" i="1271"/>
  <c r="Y36" i="1271"/>
  <c r="AF34" i="1271"/>
  <c r="AF36" i="1271"/>
  <c r="O34" i="1271"/>
  <c r="O36" i="1271"/>
  <c r="AJ29" i="1260"/>
  <c r="F17" i="1259"/>
  <c r="F19" i="1259"/>
  <c r="AJ19" i="1259"/>
  <c r="I30" i="1259"/>
  <c r="G34" i="1271"/>
  <c r="AC34" i="1271"/>
  <c r="AC36" i="1271"/>
  <c r="AA34" i="1271"/>
  <c r="AA36" i="1271"/>
  <c r="W34" i="1271"/>
  <c r="W36" i="1271"/>
  <c r="AD34" i="1271"/>
  <c r="AD36" i="1271"/>
  <c r="V34" i="1271"/>
  <c r="V36" i="1271"/>
  <c r="T34" i="1271"/>
  <c r="T36" i="1271"/>
  <c r="R34" i="1271"/>
  <c r="R36" i="1271"/>
  <c r="H34" i="1271"/>
  <c r="Z21" i="1258"/>
  <c r="Z22" i="1258"/>
  <c r="V21" i="1258"/>
  <c r="V22" i="1258"/>
  <c r="R21" i="1258"/>
  <c r="R22" i="1258"/>
  <c r="N21" i="1258"/>
  <c r="N22" i="1258"/>
  <c r="AE21" i="1258"/>
  <c r="AE22" i="1258"/>
  <c r="Y21" i="1258"/>
  <c r="Y22" i="1258"/>
  <c r="U21" i="1258"/>
  <c r="U22" i="1258"/>
  <c r="Q21" i="1258"/>
  <c r="Q22" i="1258"/>
  <c r="M22" i="1258"/>
  <c r="M21" i="1258"/>
  <c r="AD21" i="1258"/>
  <c r="AD22" i="1258"/>
  <c r="X21" i="1258"/>
  <c r="X22" i="1258"/>
  <c r="T21" i="1258"/>
  <c r="T22" i="1258"/>
  <c r="P21" i="1258"/>
  <c r="P22" i="1258"/>
  <c r="AG21" i="1258"/>
  <c r="AG22" i="1258"/>
  <c r="AC21" i="1258"/>
  <c r="AC22" i="1258"/>
  <c r="AA21" i="1258"/>
  <c r="AA22" i="1258"/>
  <c r="W21" i="1258"/>
  <c r="W22" i="1258"/>
  <c r="S21" i="1258"/>
  <c r="S22" i="1258"/>
  <c r="O21" i="1258"/>
  <c r="O22" i="1258"/>
  <c r="AF21" i="1258"/>
  <c r="AF22" i="1258"/>
  <c r="AB21" i="1258"/>
  <c r="AB22" i="1258"/>
  <c r="D12" i="1314"/>
  <c r="L26" i="1265"/>
  <c r="L23" i="1265"/>
  <c r="L27" i="1265"/>
  <c r="L28" i="1265"/>
  <c r="L24" i="1265"/>
  <c r="K24" i="1265"/>
  <c r="K28" i="1265"/>
  <c r="K26" i="1265"/>
  <c r="F26" i="1265"/>
  <c r="F25" i="1265"/>
  <c r="F27" i="1265"/>
  <c r="F24" i="1265"/>
  <c r="F28" i="1265"/>
  <c r="F23" i="1265"/>
  <c r="Y25" i="1265"/>
  <c r="Y24" i="1265"/>
  <c r="Y28" i="1265"/>
  <c r="Y23" i="1265"/>
  <c r="U25" i="1265"/>
  <c r="U26" i="1265"/>
  <c r="U24" i="1265"/>
  <c r="U27" i="1265"/>
  <c r="U23" i="1265"/>
  <c r="Q25" i="1265"/>
  <c r="Q24" i="1265"/>
  <c r="Q28" i="1265"/>
  <c r="Q23" i="1265"/>
  <c r="AE23" i="1265"/>
  <c r="AE27" i="1265"/>
  <c r="AE24" i="1265"/>
  <c r="AE26" i="1265"/>
  <c r="AE25" i="1265"/>
  <c r="AA23" i="1265"/>
  <c r="AA24" i="1265"/>
  <c r="AA28" i="1265"/>
  <c r="AA26" i="1265"/>
  <c r="O27" i="1265"/>
  <c r="O24" i="1265"/>
  <c r="O26" i="1265"/>
  <c r="X26" i="1265"/>
  <c r="X23" i="1265"/>
  <c r="X27" i="1265"/>
  <c r="X25" i="1265"/>
  <c r="X24" i="1265"/>
  <c r="X28" i="1265"/>
  <c r="T26" i="1265"/>
  <c r="T23" i="1265"/>
  <c r="T27" i="1265"/>
  <c r="T25" i="1265"/>
  <c r="T24" i="1265"/>
  <c r="T28" i="1265"/>
  <c r="P26" i="1265"/>
  <c r="P23" i="1265"/>
  <c r="P27" i="1265"/>
  <c r="P25" i="1265"/>
  <c r="P24" i="1265"/>
  <c r="P28" i="1265"/>
  <c r="AD24" i="1265"/>
  <c r="AD28" i="1265"/>
  <c r="AD25" i="1265"/>
  <c r="AD23" i="1265"/>
  <c r="AD27" i="1265"/>
  <c r="AD26" i="1265"/>
  <c r="N28" i="1265"/>
  <c r="I28" i="1265"/>
  <c r="G23" i="1265"/>
  <c r="G27" i="1265"/>
  <c r="G24" i="1265"/>
  <c r="G28" i="1265"/>
  <c r="G26" i="1265"/>
  <c r="G25" i="1265"/>
  <c r="W27" i="1265"/>
  <c r="W24" i="1265"/>
  <c r="W28" i="1265"/>
  <c r="S23" i="1265"/>
  <c r="S27" i="1265"/>
  <c r="S28" i="1265"/>
  <c r="S25" i="1265"/>
  <c r="AG26" i="1265"/>
  <c r="AG24" i="1265"/>
  <c r="AG23" i="1265"/>
  <c r="AC25" i="1265"/>
  <c r="AC26" i="1265"/>
  <c r="AC23" i="1265"/>
  <c r="AC27" i="1265"/>
  <c r="M26" i="1265"/>
  <c r="Z27" i="1265"/>
  <c r="V25" i="1265"/>
  <c r="R27" i="1265"/>
  <c r="AF27" i="1265"/>
  <c r="AB26" i="1265"/>
  <c r="AI23" i="1265"/>
  <c r="AI26" i="1265"/>
  <c r="S11" i="1266"/>
  <c r="H11" i="1266"/>
  <c r="I14" i="1264"/>
  <c r="I7" i="1259"/>
  <c r="F3" i="1265"/>
  <c r="F3" i="1264"/>
  <c r="D3" i="1320"/>
  <c r="B3" i="1263"/>
  <c r="E3" i="1258"/>
  <c r="E3" i="1266"/>
  <c r="F3" i="1259"/>
  <c r="G3" i="1269"/>
  <c r="O3" i="1265"/>
  <c r="O3" i="1264"/>
  <c r="M3" i="1320"/>
  <c r="K3" i="1263"/>
  <c r="N3" i="1258"/>
  <c r="N3" i="1266"/>
  <c r="O3" i="1259"/>
  <c r="P3" i="1269"/>
  <c r="K3" i="1265"/>
  <c r="K3" i="1264"/>
  <c r="I3" i="1320"/>
  <c r="G3" i="1263"/>
  <c r="J3" i="1258"/>
  <c r="J3" i="1266"/>
  <c r="K3" i="1259"/>
  <c r="L3" i="1269"/>
  <c r="H3" i="1258"/>
  <c r="G3" i="1265"/>
  <c r="G3" i="1264"/>
  <c r="E3" i="1320"/>
  <c r="C3" i="1263"/>
  <c r="F3" i="1258"/>
  <c r="F3" i="1266"/>
  <c r="G3" i="1259"/>
  <c r="H3" i="1269"/>
  <c r="R3" i="1265"/>
  <c r="R3" i="1264"/>
  <c r="P3" i="1320"/>
  <c r="N3" i="1263"/>
  <c r="Q3" i="1258"/>
  <c r="Q3" i="1266"/>
  <c r="R3" i="1259"/>
  <c r="S3" i="1269"/>
  <c r="P3" i="1265"/>
  <c r="P3" i="1264"/>
  <c r="N3" i="1320"/>
  <c r="L3" i="1263"/>
  <c r="O3" i="1258"/>
  <c r="O3" i="1266"/>
  <c r="P3" i="1259"/>
  <c r="Q3" i="1269"/>
  <c r="N3" i="1265"/>
  <c r="N3" i="1264"/>
  <c r="L3" i="1320"/>
  <c r="J3" i="1263"/>
  <c r="M3" i="1258"/>
  <c r="M3" i="1266"/>
  <c r="N3" i="1259"/>
  <c r="O3" i="1269"/>
  <c r="L3" i="1265"/>
  <c r="L3" i="1264"/>
  <c r="J3" i="1320"/>
  <c r="H3" i="1263"/>
  <c r="K3" i="1258"/>
  <c r="K3" i="1266"/>
  <c r="L3" i="1259"/>
  <c r="M3" i="1269"/>
  <c r="J3" i="1265"/>
  <c r="J3" i="1264"/>
  <c r="H3" i="1320"/>
  <c r="F3" i="1263"/>
  <c r="I3" i="1258"/>
  <c r="I3" i="1266"/>
  <c r="J3" i="1259"/>
  <c r="K3" i="1269"/>
  <c r="H3" i="1265"/>
  <c r="H3" i="1264"/>
  <c r="F3" i="1320"/>
  <c r="D3" i="1263"/>
  <c r="G3" i="1258"/>
  <c r="G3" i="1266"/>
  <c r="H3" i="1259"/>
  <c r="I3" i="1269"/>
  <c r="X23" i="1321"/>
  <c r="K6" i="1263"/>
  <c r="K14" i="1263"/>
  <c r="R26" i="1271"/>
  <c r="R23" i="1271"/>
  <c r="R38" i="1271"/>
  <c r="O47" i="1269"/>
  <c r="O26" i="1271"/>
  <c r="Q49" i="1269"/>
  <c r="T49" i="1269"/>
  <c r="R49" i="1269"/>
  <c r="P49" i="1269"/>
  <c r="AC49" i="1269"/>
  <c r="AI49" i="1269"/>
  <c r="E23" i="1321"/>
  <c r="O21" i="1265"/>
  <c r="O20" i="1265"/>
  <c r="O22" i="1265"/>
  <c r="M22" i="1265"/>
  <c r="L20" i="1265"/>
  <c r="L22" i="1265"/>
  <c r="L21" i="1265"/>
  <c r="K21" i="1265"/>
  <c r="K20" i="1265"/>
  <c r="K22" i="1265"/>
  <c r="F21" i="1265"/>
  <c r="F20" i="1265"/>
  <c r="F22" i="1265"/>
  <c r="I21" i="1265"/>
  <c r="G21" i="1265"/>
  <c r="G20" i="1265"/>
  <c r="G22" i="1265"/>
  <c r="Z22" i="1265"/>
  <c r="X20" i="1265"/>
  <c r="X22" i="1265"/>
  <c r="X21" i="1265"/>
  <c r="T20" i="1265"/>
  <c r="T22" i="1265"/>
  <c r="T21" i="1265"/>
  <c r="R22" i="1265"/>
  <c r="P20" i="1265"/>
  <c r="P22" i="1265"/>
  <c r="P21" i="1265"/>
  <c r="AD20" i="1265"/>
  <c r="AD22" i="1265"/>
  <c r="AD21" i="1265"/>
  <c r="AB22" i="1265"/>
  <c r="Y21" i="1265"/>
  <c r="Y22" i="1265"/>
  <c r="Y20" i="1265"/>
  <c r="W21" i="1265"/>
  <c r="W20" i="1265"/>
  <c r="W22" i="1265"/>
  <c r="U21" i="1265"/>
  <c r="U22" i="1265"/>
  <c r="U20" i="1265"/>
  <c r="S21" i="1265"/>
  <c r="S20" i="1265"/>
  <c r="S22" i="1265"/>
  <c r="Q21" i="1265"/>
  <c r="Q22" i="1265"/>
  <c r="Q20" i="1265"/>
  <c r="AG21" i="1265"/>
  <c r="AG22" i="1265"/>
  <c r="AG20" i="1265"/>
  <c r="AE21" i="1265"/>
  <c r="AE20" i="1265"/>
  <c r="AE22" i="1265"/>
  <c r="AC21" i="1265"/>
  <c r="AC22" i="1265"/>
  <c r="AC20" i="1265"/>
  <c r="AA21" i="1265"/>
  <c r="AA20" i="1265"/>
  <c r="AA22" i="1265"/>
  <c r="G27" i="1269"/>
  <c r="H27" i="1269"/>
  <c r="H63" i="1269"/>
  <c r="AI20" i="1265"/>
  <c r="AI22" i="1265"/>
  <c r="AB6" i="1263"/>
  <c r="AB14" i="1263"/>
  <c r="W26" i="1271"/>
  <c r="W23" i="1271"/>
  <c r="W38" i="1271"/>
  <c r="P23" i="1321"/>
  <c r="V23" i="1321"/>
  <c r="T23" i="1321"/>
  <c r="V27" i="1271"/>
  <c r="V39" i="1271"/>
  <c r="Z8" i="1258"/>
  <c r="Z20" i="1258"/>
  <c r="R27" i="1271"/>
  <c r="AA8" i="1258"/>
  <c r="AA20" i="1258"/>
  <c r="Y26" i="1271"/>
  <c r="U26" i="1271"/>
  <c r="U23" i="1271"/>
  <c r="U38" i="1271"/>
  <c r="Z6" i="1263"/>
  <c r="Z14" i="1263"/>
  <c r="X8" i="1258"/>
  <c r="Y17" i="1264"/>
  <c r="T8" i="1258"/>
  <c r="T15" i="1266"/>
  <c r="N6" i="1263"/>
  <c r="N14" i="1263"/>
  <c r="X26" i="1271"/>
  <c r="X23" i="1271"/>
  <c r="V26" i="1271"/>
  <c r="V23" i="1271"/>
  <c r="V38" i="1271"/>
  <c r="V8" i="1258"/>
  <c r="AF17" i="1264"/>
  <c r="S26" i="1271"/>
  <c r="S23" i="1271"/>
  <c r="P26" i="1271"/>
  <c r="P23" i="1271"/>
  <c r="AC6" i="1263"/>
  <c r="AC14" i="1263"/>
  <c r="W27" i="1271"/>
  <c r="W39" i="1271"/>
  <c r="AD8" i="1258"/>
  <c r="AD20" i="1258"/>
  <c r="Q14" i="1264"/>
  <c r="Q7" i="1259"/>
  <c r="J27" i="1271"/>
  <c r="J39" i="1271"/>
  <c r="P27" i="1271"/>
  <c r="N8" i="1258"/>
  <c r="N15" i="1266"/>
  <c r="P44" i="1269"/>
  <c r="P65" i="1269"/>
  <c r="L27" i="1271"/>
  <c r="L39" i="1271"/>
  <c r="N27" i="1271"/>
  <c r="Y27" i="1271"/>
  <c r="Y39" i="1271"/>
  <c r="T27" i="1271"/>
  <c r="T39" i="1271"/>
  <c r="T6" i="1263"/>
  <c r="T14" i="1263"/>
  <c r="I27" i="1271"/>
  <c r="H14" i="1264"/>
  <c r="H7" i="1259"/>
  <c r="AF26" i="1271"/>
  <c r="AF23" i="1271"/>
  <c r="AF38" i="1271"/>
  <c r="S8" i="1258"/>
  <c r="AC17" i="1264"/>
  <c r="U8" i="1258"/>
  <c r="U20" i="1258"/>
  <c r="E4" i="1266"/>
  <c r="F4" i="1259"/>
  <c r="AG19" i="1265"/>
  <c r="AG47" i="1269"/>
  <c r="AG26" i="1271"/>
  <c r="AE47" i="1269"/>
  <c r="AE26" i="1271"/>
  <c r="AE23" i="1271"/>
  <c r="Q47" i="1269"/>
  <c r="Q26" i="1271"/>
  <c r="AD47" i="1269"/>
  <c r="AD26" i="1271"/>
  <c r="AA47" i="1269"/>
  <c r="AA26" i="1271"/>
  <c r="AA23" i="1271"/>
  <c r="H27" i="1271"/>
  <c r="H39" i="1271"/>
  <c r="AC27" i="1271"/>
  <c r="AB19" i="1266"/>
  <c r="AB23" i="1266"/>
  <c r="AD50" i="1269"/>
  <c r="X19" i="1266"/>
  <c r="X23" i="1266"/>
  <c r="Z50" i="1269"/>
  <c r="T19" i="1266"/>
  <c r="T23" i="1266"/>
  <c r="V50" i="1269"/>
  <c r="K34" i="1271"/>
  <c r="L34" i="1271"/>
  <c r="L36" i="1271"/>
  <c r="AG34" i="1271"/>
  <c r="AG36" i="1271"/>
  <c r="S34" i="1271"/>
  <c r="S36" i="1271"/>
  <c r="Z34" i="1271"/>
  <c r="Z36" i="1271"/>
  <c r="AE8" i="1258"/>
  <c r="AE20" i="1258"/>
  <c r="F19" i="1265"/>
  <c r="T47" i="1269"/>
  <c r="T26" i="1271"/>
  <c r="T23" i="1271"/>
  <c r="T38" i="1271"/>
  <c r="Q6" i="1263"/>
  <c r="Q14" i="1263"/>
  <c r="AA14" i="1264"/>
  <c r="AA7" i="1259"/>
  <c r="AB27" i="1271"/>
  <c r="Z27" i="1271"/>
  <c r="W14" i="1264"/>
  <c r="W7" i="1259"/>
  <c r="X27" i="1271"/>
  <c r="U14" i="1264"/>
  <c r="U7" i="1259"/>
  <c r="S27" i="1271"/>
  <c r="O61" i="1269"/>
  <c r="O27" i="1271"/>
  <c r="M27" i="1271"/>
  <c r="AG14" i="1264"/>
  <c r="AG7" i="1259"/>
  <c r="AH27" i="1271"/>
  <c r="AE14" i="1264"/>
  <c r="AE7" i="1259"/>
  <c r="AF27" i="1271"/>
  <c r="AF39" i="1271"/>
  <c r="AD27" i="1271"/>
  <c r="AH47" i="1269"/>
  <c r="AH26" i="1271"/>
  <c r="AH23" i="1271"/>
  <c r="AH38" i="1271"/>
  <c r="AC47" i="1269"/>
  <c r="AC26" i="1271"/>
  <c r="AC23" i="1271"/>
  <c r="Z47" i="1269"/>
  <c r="Z26" i="1271"/>
  <c r="Z14" i="1264"/>
  <c r="Z7" i="1259"/>
  <c r="AA27" i="1271"/>
  <c r="AG27" i="1271"/>
  <c r="AE27" i="1271"/>
  <c r="AJ27" i="1271"/>
  <c r="AI14" i="1264"/>
  <c r="AI7" i="1259"/>
  <c r="AJ47" i="1269"/>
  <c r="AJ26" i="1271"/>
  <c r="AJ23" i="1271"/>
  <c r="AB26" i="1271"/>
  <c r="AB23" i="1271"/>
  <c r="AA19" i="1269"/>
  <c r="R19" i="1266"/>
  <c r="R23" i="1266"/>
  <c r="Y49" i="1269"/>
  <c r="AH14" i="1264"/>
  <c r="AH7" i="1259"/>
  <c r="AI27" i="1271"/>
  <c r="AI39" i="1271"/>
  <c r="AI47" i="1269"/>
  <c r="AI26" i="1271"/>
  <c r="AI23" i="1271"/>
  <c r="V19" i="1266"/>
  <c r="V23" i="1266"/>
  <c r="X50" i="1269"/>
  <c r="Y19" i="1266"/>
  <c r="Y23" i="1266"/>
  <c r="AA50" i="1269"/>
  <c r="W19" i="1266"/>
  <c r="W23" i="1266"/>
  <c r="Y50" i="1269"/>
  <c r="U19" i="1266"/>
  <c r="U23" i="1266"/>
  <c r="S19" i="1266"/>
  <c r="S23" i="1266"/>
  <c r="U50" i="1269"/>
  <c r="AF19" i="1266"/>
  <c r="AF23" i="1266"/>
  <c r="AH50" i="1269"/>
  <c r="AD31" i="1265"/>
  <c r="T31" i="1265"/>
  <c r="AB19" i="1269"/>
  <c r="Z19" i="1269"/>
  <c r="X19" i="1269"/>
  <c r="V19" i="1269"/>
  <c r="T19" i="1269"/>
  <c r="R19" i="1269"/>
  <c r="P19" i="1269"/>
  <c r="N19" i="1269"/>
  <c r="L19" i="1269"/>
  <c r="AH19" i="1269"/>
  <c r="AF19" i="1269"/>
  <c r="AD19" i="1269"/>
  <c r="X8" i="1269"/>
  <c r="J19" i="1266"/>
  <c r="J23" i="1266"/>
  <c r="L50" i="1269"/>
  <c r="AD19" i="1265"/>
  <c r="Z19" i="1265"/>
  <c r="AC27" i="1269"/>
  <c r="AC63" i="1269"/>
  <c r="U27" i="1269"/>
  <c r="AG8" i="1269"/>
  <c r="AG59" i="1269"/>
  <c r="Y8" i="1269"/>
  <c r="Y59" i="1269"/>
  <c r="AJ34" i="1271"/>
  <c r="AJ36" i="1271"/>
  <c r="AH23" i="1321"/>
  <c r="AI34" i="1271"/>
  <c r="AI36" i="1271"/>
  <c r="H36" i="1271"/>
  <c r="F19" i="1266"/>
  <c r="F23" i="1266"/>
  <c r="H50" i="1269"/>
  <c r="Y23" i="1321"/>
  <c r="G17" i="1259"/>
  <c r="G20" i="1259"/>
  <c r="I34" i="1271"/>
  <c r="I36" i="1271"/>
  <c r="J34" i="1271"/>
  <c r="X34" i="1271"/>
  <c r="X36" i="1271"/>
  <c r="AB34" i="1271"/>
  <c r="AB36" i="1271"/>
  <c r="AH34" i="1271"/>
  <c r="AH36" i="1271"/>
  <c r="Q34" i="1271"/>
  <c r="Q36" i="1271"/>
  <c r="U34" i="1271"/>
  <c r="U36" i="1271"/>
  <c r="AE34" i="1271"/>
  <c r="AE36" i="1271"/>
  <c r="W23" i="1321"/>
  <c r="F11" i="1266"/>
  <c r="G36" i="1271"/>
  <c r="AK36" i="1271"/>
  <c r="M34" i="1271"/>
  <c r="N34" i="1271"/>
  <c r="P34" i="1271"/>
  <c r="S14" i="1264"/>
  <c r="S7" i="1259"/>
  <c r="AB11" i="1266"/>
  <c r="AC14" i="1264"/>
  <c r="AC7" i="1259"/>
  <c r="J14" i="1264"/>
  <c r="J7" i="1259"/>
  <c r="K14" i="1264"/>
  <c r="K7" i="1259"/>
  <c r="Y14" i="1264"/>
  <c r="Y7" i="1259"/>
  <c r="N11" i="1266"/>
  <c r="O14" i="1264"/>
  <c r="O7" i="1259"/>
  <c r="M14" i="1264"/>
  <c r="M7" i="1259"/>
  <c r="O46" i="1269"/>
  <c r="O45" i="1269"/>
  <c r="O25" i="1271"/>
  <c r="O24" i="1271"/>
  <c r="O23" i="1271"/>
  <c r="O38" i="1271"/>
  <c r="U30" i="1260"/>
  <c r="G11" i="1266"/>
  <c r="S20" i="1258"/>
  <c r="W6" i="1263"/>
  <c r="W14" i="1263"/>
  <c r="X6" i="1263"/>
  <c r="X14" i="1263"/>
  <c r="AC8" i="1258"/>
  <c r="AC20" i="1258"/>
  <c r="L11" i="1266"/>
  <c r="J11" i="1266"/>
  <c r="U6" i="1263"/>
  <c r="U14" i="1263"/>
  <c r="E11" i="1266"/>
  <c r="R6" i="1263"/>
  <c r="R14" i="1263"/>
  <c r="AA6" i="1263"/>
  <c r="AA14" i="1263"/>
  <c r="W8" i="1258"/>
  <c r="X17" i="1264"/>
  <c r="S6" i="1263"/>
  <c r="S14" i="1263"/>
  <c r="Q8" i="1258"/>
  <c r="R17" i="1264"/>
  <c r="P6" i="1263"/>
  <c r="P14" i="1263"/>
  <c r="N20" i="1258"/>
  <c r="AF8" i="1258"/>
  <c r="AF15" i="1266"/>
  <c r="AH44" i="1269"/>
  <c r="P11" i="1266"/>
  <c r="N17" i="1266"/>
  <c r="F14" i="1264"/>
  <c r="F7" i="1259"/>
  <c r="R11" i="1266"/>
  <c r="Q61" i="1269"/>
  <c r="AF61" i="1269"/>
  <c r="P8" i="1258"/>
  <c r="P15" i="1266"/>
  <c r="R44" i="1269"/>
  <c r="R65" i="1269"/>
  <c r="M6" i="1263"/>
  <c r="M14" i="1263"/>
  <c r="J6" i="1263"/>
  <c r="J14" i="1263"/>
  <c r="Z39" i="1271"/>
  <c r="AJ61" i="1269"/>
  <c r="AC61" i="1269"/>
  <c r="Y61" i="1269"/>
  <c r="W61" i="1269"/>
  <c r="S39" i="1271"/>
  <c r="L19" i="1266"/>
  <c r="L23" i="1266"/>
  <c r="N19" i="1266"/>
  <c r="N23" i="1266"/>
  <c r="O19" i="1266"/>
  <c r="O23" i="1266"/>
  <c r="M19" i="1266"/>
  <c r="M23" i="1266"/>
  <c r="H19" i="1266"/>
  <c r="H23" i="1266"/>
  <c r="AD19" i="1266"/>
  <c r="AD23" i="1266"/>
  <c r="AA19" i="1266"/>
  <c r="AA23" i="1266"/>
  <c r="AE19" i="1266"/>
  <c r="AE23" i="1266"/>
  <c r="AE11" i="1266"/>
  <c r="O8" i="1258"/>
  <c r="O15" i="1266"/>
  <c r="L6" i="1263"/>
  <c r="L14" i="1263"/>
  <c r="AD11" i="1266"/>
  <c r="AF11" i="1266"/>
  <c r="I11" i="1266"/>
  <c r="V11" i="1266"/>
  <c r="X11" i="1266"/>
  <c r="Z11" i="1266"/>
  <c r="AA11" i="1266"/>
  <c r="Y8" i="1258"/>
  <c r="Y15" i="1266"/>
  <c r="AA44" i="1269"/>
  <c r="AA65" i="1269"/>
  <c r="V6" i="1263"/>
  <c r="V14" i="1263"/>
  <c r="K19" i="1266"/>
  <c r="K23" i="1266"/>
  <c r="M50" i="1269"/>
  <c r="Q19" i="1266"/>
  <c r="Q23" i="1266"/>
  <c r="S50" i="1269"/>
  <c r="AG8" i="1258"/>
  <c r="AG15" i="1266"/>
  <c r="AI44" i="1269"/>
  <c r="AI65" i="1269"/>
  <c r="AD6" i="1263"/>
  <c r="AD14" i="1263"/>
  <c r="AC11" i="1266"/>
  <c r="AC19" i="1266"/>
  <c r="AC23" i="1266"/>
  <c r="AG19" i="1266"/>
  <c r="AG23" i="1266"/>
  <c r="AH19" i="1266"/>
  <c r="AH23" i="1266"/>
  <c r="AH8" i="1258"/>
  <c r="AH20" i="1258"/>
  <c r="AE6" i="1263"/>
  <c r="AE14" i="1263"/>
  <c r="AH11" i="1266"/>
  <c r="M11" i="1266"/>
  <c r="T11" i="1266"/>
  <c r="U17" i="1264"/>
  <c r="T20" i="1258"/>
  <c r="W17" i="1264"/>
  <c r="X20" i="1258"/>
  <c r="AH17" i="1264"/>
  <c r="AB17" i="1264"/>
  <c r="O6" i="1263"/>
  <c r="O14" i="1263"/>
  <c r="R8" i="1258"/>
  <c r="R15" i="1266"/>
  <c r="AB8" i="1258"/>
  <c r="AB20" i="1258"/>
  <c r="Y6" i="1263"/>
  <c r="Y14" i="1263"/>
  <c r="AI61" i="1269"/>
  <c r="M61" i="1269"/>
  <c r="F23" i="1321"/>
  <c r="G19" i="1259"/>
  <c r="J36" i="1271"/>
  <c r="P36" i="1271"/>
  <c r="M36" i="1271"/>
  <c r="W20" i="1258"/>
  <c r="I16" i="1266"/>
  <c r="I22" i="1266"/>
  <c r="M15" i="1266"/>
  <c r="O44" i="1269"/>
  <c r="O65" i="1269"/>
  <c r="M20" i="1258"/>
  <c r="N17" i="1264"/>
  <c r="F16" i="1266"/>
  <c r="F22" i="1266"/>
  <c r="P19" i="1266"/>
  <c r="P23" i="1266"/>
  <c r="Y20" i="1258"/>
  <c r="Z17" i="1264"/>
  <c r="P17" i="1264"/>
  <c r="O20" i="1258"/>
  <c r="AH27" i="1320"/>
  <c r="E16" i="1266"/>
  <c r="E22" i="1266"/>
  <c r="H16" i="1266"/>
  <c r="H22" i="1266"/>
  <c r="G16" i="1266"/>
  <c r="G22" i="1266"/>
  <c r="J16" i="1266"/>
  <c r="J22" i="1266"/>
  <c r="AH28" i="1320"/>
  <c r="K16" i="1266"/>
  <c r="K22" i="1266"/>
  <c r="I10" i="1259"/>
  <c r="M10" i="1259"/>
  <c r="N10" i="1259"/>
  <c r="O10" i="1259"/>
  <c r="Q10" i="1259"/>
  <c r="R10" i="1259"/>
  <c r="AJ10" i="1264"/>
  <c r="AJ19" i="1264"/>
  <c r="AJ18" i="1264"/>
  <c r="G9" i="1259"/>
  <c r="G22" i="1259"/>
  <c r="F10" i="1259"/>
  <c r="F9" i="1259"/>
  <c r="F10" i="1329"/>
  <c r="AJ11" i="1264"/>
  <c r="AJ27" i="1269"/>
  <c r="AJ63" i="1269"/>
  <c r="X27" i="1269"/>
  <c r="X63" i="1269"/>
  <c r="T27" i="1269"/>
  <c r="Q27" i="1271"/>
  <c r="U27" i="1271"/>
  <c r="R61" i="1269"/>
  <c r="AJ28" i="1260"/>
  <c r="U16" i="1264"/>
  <c r="U15" i="1264"/>
  <c r="Q16" i="1264"/>
  <c r="M16" i="1264"/>
  <c r="Q30" i="1260"/>
  <c r="L18" i="1269"/>
  <c r="P2" i="1346"/>
  <c r="G4" i="1269"/>
  <c r="G5" i="1271"/>
  <c r="AB18" i="1269"/>
  <c r="AB60" i="1269"/>
  <c r="F4" i="1265"/>
  <c r="F4" i="1264"/>
  <c r="D4" i="1320"/>
  <c r="B4" i="1263"/>
  <c r="AC15" i="1266"/>
  <c r="AE44" i="1269"/>
  <c r="AE65" i="1269"/>
  <c r="V20" i="1258"/>
  <c r="AG20" i="1258"/>
  <c r="AF20" i="1258"/>
  <c r="W15" i="1266"/>
  <c r="V15" i="1266"/>
  <c r="O17" i="1264"/>
  <c r="O39" i="1271"/>
  <c r="AC39" i="1271"/>
  <c r="R39" i="1271"/>
  <c r="K27" i="1265"/>
  <c r="K25" i="1265"/>
  <c r="D8" i="1314"/>
  <c r="D16" i="1314"/>
  <c r="H8" i="1269"/>
  <c r="H59" i="1269"/>
  <c r="I61" i="1269"/>
  <c r="T28" i="1342"/>
  <c r="H27" i="1265"/>
  <c r="H26" i="1265"/>
  <c r="AG17" i="1264"/>
  <c r="H24" i="1265"/>
  <c r="AH23" i="1265"/>
  <c r="AH27" i="1265"/>
  <c r="K30" i="1338"/>
  <c r="O30" i="1338"/>
  <c r="S30" i="1338"/>
  <c r="W30" i="1338"/>
  <c r="J28" i="1338"/>
  <c r="N28" i="1338"/>
  <c r="R28" i="1338"/>
  <c r="V28" i="1338"/>
  <c r="Z28" i="1338"/>
  <c r="M28" i="1338"/>
  <c r="U28" i="1338"/>
  <c r="L60" i="1269"/>
  <c r="AD39" i="1271"/>
  <c r="P38" i="1271"/>
  <c r="AA3" i="1258"/>
  <c r="AC3" i="1269"/>
  <c r="W3" i="1258"/>
  <c r="X3" i="1265"/>
  <c r="X3" i="1264"/>
  <c r="V3" i="1320"/>
  <c r="T3" i="1263"/>
  <c r="S3" i="1258"/>
  <c r="U3" i="1269"/>
  <c r="Q17" i="1264"/>
  <c r="S15" i="1266"/>
  <c r="T17" i="1264"/>
  <c r="Z31" i="1265"/>
  <c r="AI38" i="1271"/>
  <c r="AJ38" i="1271"/>
  <c r="Z23" i="1271"/>
  <c r="M39" i="1271"/>
  <c r="Q23" i="1271"/>
  <c r="Q38" i="1271"/>
  <c r="Q39" i="1271"/>
  <c r="P39" i="1271"/>
  <c r="L3" i="1258"/>
  <c r="AB28" i="1265"/>
  <c r="R24" i="1265"/>
  <c r="O25" i="1265"/>
  <c r="O23" i="1265"/>
  <c r="AJ23" i="1265"/>
  <c r="C9" i="1326"/>
  <c r="K23" i="1265"/>
  <c r="S24" i="1265"/>
  <c r="S26" i="1265"/>
  <c r="AC24" i="1265"/>
  <c r="AC28" i="1265"/>
  <c r="T3" i="1265"/>
  <c r="T3" i="1264"/>
  <c r="R3" i="1320"/>
  <c r="P3" i="1263"/>
  <c r="W28" i="1333"/>
  <c r="AA31" i="1265"/>
  <c r="AG63" i="1269"/>
  <c r="G61" i="1269"/>
  <c r="J28" i="1331"/>
  <c r="D8" i="1331"/>
  <c r="G10" i="1331"/>
  <c r="F11" i="1331"/>
  <c r="D15" i="1331"/>
  <c r="D17" i="1331"/>
  <c r="D19" i="1331"/>
  <c r="D24" i="1331"/>
  <c r="P28" i="1331"/>
  <c r="N28" i="1332"/>
  <c r="L28" i="1332"/>
  <c r="T28" i="1332"/>
  <c r="M30" i="1333"/>
  <c r="T28" i="1333"/>
  <c r="X28" i="1333"/>
  <c r="F6" i="1334"/>
  <c r="X24" i="1334"/>
  <c r="F6" i="1335"/>
  <c r="G6" i="1335"/>
  <c r="L24" i="1335"/>
  <c r="P24" i="1335"/>
  <c r="D5" i="1338"/>
  <c r="G21" i="1338"/>
  <c r="U30" i="1338"/>
  <c r="D13" i="1340"/>
  <c r="O28" i="1342"/>
  <c r="D12" i="1345"/>
  <c r="U30" i="1344"/>
  <c r="T28" i="1345"/>
  <c r="Q24" i="1335"/>
  <c r="O28" i="1346"/>
  <c r="H14" i="1333"/>
  <c r="D27" i="1332"/>
  <c r="H5" i="1344"/>
  <c r="H7" i="1342"/>
  <c r="F6" i="1340"/>
  <c r="F21" i="1331"/>
  <c r="F21" i="1340"/>
  <c r="W28" i="1332"/>
  <c r="D7" i="1346"/>
  <c r="D17" i="1346"/>
  <c r="O28" i="1332"/>
  <c r="D12" i="1332"/>
  <c r="D15" i="1332"/>
  <c r="D9" i="1333"/>
  <c r="D8" i="1342"/>
  <c r="D6" i="1342"/>
  <c r="W30" i="1342"/>
  <c r="K28" i="1342"/>
  <c r="Q28" i="1342"/>
  <c r="I28" i="1342"/>
  <c r="M30" i="1342"/>
  <c r="AG31" i="1265"/>
  <c r="V31" i="1265"/>
  <c r="AF19" i="1265"/>
  <c r="X19" i="1265"/>
  <c r="T19" i="1265"/>
  <c r="AG18" i="1269"/>
  <c r="M18" i="1269"/>
  <c r="M60" i="1269"/>
  <c r="W21" i="1266"/>
  <c r="X11" i="1265"/>
  <c r="X42" i="1265"/>
  <c r="U61" i="1269"/>
  <c r="M24" i="1329"/>
  <c r="D22" i="1329"/>
  <c r="D7" i="1331"/>
  <c r="D9" i="1331"/>
  <c r="G11" i="1331"/>
  <c r="D14" i="1331"/>
  <c r="D18" i="1331"/>
  <c r="D20" i="1331"/>
  <c r="S28" i="1333"/>
  <c r="D27" i="1333"/>
  <c r="J24" i="1335"/>
  <c r="F10" i="1335"/>
  <c r="D19" i="1338"/>
  <c r="D26" i="1339"/>
  <c r="D7" i="1339"/>
  <c r="F21" i="1339"/>
  <c r="D26" i="1340"/>
  <c r="D23" i="1345"/>
  <c r="D18" i="1345"/>
  <c r="Z28" i="1342"/>
  <c r="X28" i="1342"/>
  <c r="D27" i="1344"/>
  <c r="G21" i="1345"/>
  <c r="F10" i="1346"/>
  <c r="Q24" i="1334"/>
  <c r="M30" i="1346"/>
  <c r="H6" i="1345"/>
  <c r="H13" i="1346"/>
  <c r="H6" i="1338"/>
  <c r="H23" i="1258"/>
  <c r="D18" i="1332"/>
  <c r="D13" i="1333"/>
  <c r="D16" i="1342"/>
  <c r="D15" i="1341"/>
  <c r="Q28" i="1332"/>
  <c r="U30" i="1346"/>
  <c r="K30" i="1346"/>
  <c r="D16" i="1344"/>
  <c r="D14" i="1335"/>
  <c r="H25" i="1339"/>
  <c r="H11" i="1346"/>
  <c r="H6" i="1342"/>
  <c r="F25" i="1331"/>
  <c r="V24" i="1334"/>
  <c r="I35" i="1312"/>
  <c r="T17" i="1266"/>
  <c r="V44" i="1269"/>
  <c r="V65" i="1269"/>
  <c r="J16" i="1259"/>
  <c r="I17" i="1259"/>
  <c r="Q44" i="1269"/>
  <c r="Q65" i="1269"/>
  <c r="O17" i="1266"/>
  <c r="K39" i="1271"/>
  <c r="AG23" i="1271"/>
  <c r="AG38" i="1271"/>
  <c r="Y23" i="1271"/>
  <c r="Y38" i="1271"/>
  <c r="AF21" i="1265"/>
  <c r="Z20" i="1265"/>
  <c r="M21" i="1265"/>
  <c r="J3" i="1269"/>
  <c r="I3" i="1265"/>
  <c r="I3" i="1264"/>
  <c r="G3" i="1320"/>
  <c r="E3" i="1263"/>
  <c r="AB25" i="1265"/>
  <c r="R23" i="1265"/>
  <c r="V28" i="1265"/>
  <c r="H28" i="1265"/>
  <c r="AH25" i="1265"/>
  <c r="AH39" i="1271"/>
  <c r="AD15" i="1266"/>
  <c r="AE15" i="1266"/>
  <c r="F20" i="1259"/>
  <c r="AE38" i="1271"/>
  <c r="X38" i="1271"/>
  <c r="AF22" i="1265"/>
  <c r="H22" i="1265"/>
  <c r="N3" i="1269"/>
  <c r="P3" i="1258"/>
  <c r="AB27" i="1265"/>
  <c r="AF24" i="1265"/>
  <c r="AF26" i="1265"/>
  <c r="R25" i="1265"/>
  <c r="AJ25" i="1265"/>
  <c r="C11" i="1326"/>
  <c r="V27" i="1265"/>
  <c r="V24" i="1265"/>
  <c r="Z25" i="1265"/>
  <c r="AH28" i="1265"/>
  <c r="T63" i="1269"/>
  <c r="I28" i="1333"/>
  <c r="F6" i="1333"/>
  <c r="G10" i="1334"/>
  <c r="L24" i="1334"/>
  <c r="D5" i="1329"/>
  <c r="H5" i="1329"/>
  <c r="D19" i="1329"/>
  <c r="H19" i="1329"/>
  <c r="F19" i="1341"/>
  <c r="I19" i="1341"/>
  <c r="D20" i="1334"/>
  <c r="H20" i="1334"/>
  <c r="D9" i="1334"/>
  <c r="H9" i="1334"/>
  <c r="D7" i="1334"/>
  <c r="H7" i="1334"/>
  <c r="H6" i="1334"/>
  <c r="H19" i="1334"/>
  <c r="D22" i="1341"/>
  <c r="M25" i="1265"/>
  <c r="M23" i="1265"/>
  <c r="M19" i="1265"/>
  <c r="AH20" i="1265"/>
  <c r="AB20" i="1265"/>
  <c r="R20" i="1265"/>
  <c r="V21" i="1265"/>
  <c r="H21" i="1265"/>
  <c r="M3" i="1265"/>
  <c r="M3" i="1264"/>
  <c r="K3" i="1320"/>
  <c r="I3" i="1263"/>
  <c r="P3" i="1266"/>
  <c r="Q3" i="1259"/>
  <c r="AF28" i="1265"/>
  <c r="AF23" i="1265"/>
  <c r="V26" i="1265"/>
  <c r="Z23" i="1265"/>
  <c r="M27" i="1265"/>
  <c r="F23" i="1259"/>
  <c r="P20" i="1258"/>
  <c r="AB39" i="1271"/>
  <c r="AD17" i="1264"/>
  <c r="K36" i="1271"/>
  <c r="N39" i="1271"/>
  <c r="V19" i="1265"/>
  <c r="AA39" i="1271"/>
  <c r="AD23" i="1271"/>
  <c r="V22" i="1265"/>
  <c r="H25" i="1265"/>
  <c r="Q15" i="1266"/>
  <c r="AB38" i="1271"/>
  <c r="X15" i="1266"/>
  <c r="Z44" i="1269"/>
  <c r="Z65" i="1269"/>
  <c r="Z15" i="1266"/>
  <c r="AB44" i="1269"/>
  <c r="AB65" i="1269"/>
  <c r="H17" i="1259"/>
  <c r="H20" i="1259"/>
  <c r="U63" i="1269"/>
  <c r="AJ39" i="1271"/>
  <c r="X39" i="1271"/>
  <c r="AD63" i="1269"/>
  <c r="AH21" i="1265"/>
  <c r="G63" i="1269"/>
  <c r="AB21" i="1265"/>
  <c r="AF20" i="1265"/>
  <c r="R21" i="1265"/>
  <c r="V20" i="1265"/>
  <c r="Z21" i="1265"/>
  <c r="H20" i="1265"/>
  <c r="M20" i="1265"/>
  <c r="R3" i="1269"/>
  <c r="AB24" i="1265"/>
  <c r="R26" i="1265"/>
  <c r="Z26" i="1265"/>
  <c r="Z28" i="1265"/>
  <c r="H23" i="1265"/>
  <c r="M24" i="1265"/>
  <c r="AJ24" i="1265"/>
  <c r="C10" i="1326"/>
  <c r="AH26" i="1265"/>
  <c r="AH24" i="1265"/>
  <c r="N25" i="1265"/>
  <c r="N26" i="1265"/>
  <c r="J25" i="1265"/>
  <c r="J26" i="1265"/>
  <c r="W23" i="1265"/>
  <c r="W26" i="1265"/>
  <c r="AG25" i="1265"/>
  <c r="AG27" i="1265"/>
  <c r="H23" i="1334"/>
  <c r="D23" i="1334"/>
  <c r="H23" i="1333"/>
  <c r="D23" i="1333"/>
  <c r="H26" i="1346"/>
  <c r="H25" i="1346"/>
  <c r="D26" i="1346"/>
  <c r="M31" i="1265"/>
  <c r="F22" i="1259"/>
  <c r="Q20" i="1258"/>
  <c r="H19" i="1265"/>
  <c r="I39" i="1271"/>
  <c r="AA17" i="1264"/>
  <c r="X59" i="1269"/>
  <c r="H31" i="1265"/>
  <c r="L19" i="1265"/>
  <c r="Y26" i="1265"/>
  <c r="Y27" i="1265"/>
  <c r="Q26" i="1265"/>
  <c r="Q27" i="1265"/>
  <c r="AA27" i="1265"/>
  <c r="AA25" i="1265"/>
  <c r="U31" i="1265"/>
  <c r="AE19" i="1265"/>
  <c r="AH3" i="1266"/>
  <c r="AI3" i="1259"/>
  <c r="AJ3" i="1269"/>
  <c r="AI3" i="1265"/>
  <c r="AI3" i="1264"/>
  <c r="AG3" i="1320"/>
  <c r="AE3" i="1263"/>
  <c r="AD3" i="1266"/>
  <c r="AE3" i="1259"/>
  <c r="AD3" i="1258"/>
  <c r="Z3" i="1258"/>
  <c r="Z3" i="1266"/>
  <c r="AA3" i="1259"/>
  <c r="W3" i="1265"/>
  <c r="W3" i="1264"/>
  <c r="U3" i="1320"/>
  <c r="S3" i="1263"/>
  <c r="V3" i="1266"/>
  <c r="W3" i="1259"/>
  <c r="T3" i="1269"/>
  <c r="R3" i="1266"/>
  <c r="S3" i="1259"/>
  <c r="D19" i="1341"/>
  <c r="K24" i="1329"/>
  <c r="O24" i="1329"/>
  <c r="L28" i="1331"/>
  <c r="T28" i="1331"/>
  <c r="D6" i="1331"/>
  <c r="G25" i="1331"/>
  <c r="R28" i="1331"/>
  <c r="Z28" i="1331"/>
  <c r="R28" i="1333"/>
  <c r="D10" i="1340"/>
  <c r="G6" i="1338"/>
  <c r="K28" i="1338"/>
  <c r="F11" i="1338"/>
  <c r="D18" i="1338"/>
  <c r="D16" i="1345"/>
  <c r="H16" i="1345"/>
  <c r="H13" i="1345"/>
  <c r="H11" i="1345"/>
  <c r="D13" i="1345"/>
  <c r="H25" i="1338"/>
  <c r="F21" i="1346"/>
  <c r="D20" i="1346"/>
  <c r="H20" i="1346"/>
  <c r="S28" i="1344"/>
  <c r="D20" i="1333"/>
  <c r="H20" i="1333"/>
  <c r="D17" i="1333"/>
  <c r="H17" i="1333"/>
  <c r="H12" i="1342"/>
  <c r="H11" i="1342"/>
  <c r="D12" i="1342"/>
  <c r="U30" i="1342"/>
  <c r="U28" i="1342"/>
  <c r="J8" i="1269"/>
  <c r="I63" i="1269"/>
  <c r="AH31" i="1265"/>
  <c r="AE31" i="1265"/>
  <c r="AB31" i="1265"/>
  <c r="X31" i="1265"/>
  <c r="AH19" i="1265"/>
  <c r="R19" i="1265"/>
  <c r="AH61" i="1269"/>
  <c r="L24" i="1329"/>
  <c r="R24" i="1329"/>
  <c r="Z24" i="1329"/>
  <c r="Y28" i="1333"/>
  <c r="H26" i="1331"/>
  <c r="D26" i="1331"/>
  <c r="G10" i="1332"/>
  <c r="Z28" i="1333"/>
  <c r="G10" i="1333"/>
  <c r="F11" i="1333"/>
  <c r="D11" i="1333"/>
  <c r="K24" i="1334"/>
  <c r="F6" i="1345"/>
  <c r="M28" i="1345"/>
  <c r="Y28" i="1345"/>
  <c r="G10" i="1345"/>
  <c r="P28" i="1345"/>
  <c r="X28" i="1345"/>
  <c r="G11" i="1345"/>
  <c r="K28" i="1345"/>
  <c r="S28" i="1345"/>
  <c r="G25" i="1345"/>
  <c r="D25" i="1345"/>
  <c r="Z28" i="1345"/>
  <c r="G10" i="1346"/>
  <c r="R28" i="1346"/>
  <c r="Z28" i="1346"/>
  <c r="G11" i="1346"/>
  <c r="W28" i="1342"/>
  <c r="I30" i="1339"/>
  <c r="X28" i="1339"/>
  <c r="G10" i="1339"/>
  <c r="G11" i="1339"/>
  <c r="D6" i="1340"/>
  <c r="G10" i="1340"/>
  <c r="F11" i="1340"/>
  <c r="G25" i="1340"/>
  <c r="W31" i="1330"/>
  <c r="F11" i="1342"/>
  <c r="D11" i="1342"/>
  <c r="L28" i="1344"/>
  <c r="P28" i="1344"/>
  <c r="T28" i="1344"/>
  <c r="X28" i="1344"/>
  <c r="N28" i="1344"/>
  <c r="R28" i="1344"/>
  <c r="V28" i="1344"/>
  <c r="Z28" i="1344"/>
  <c r="G11" i="1344"/>
  <c r="F15" i="1341"/>
  <c r="H22" i="1346"/>
  <c r="D22" i="1346"/>
  <c r="B7" i="1263"/>
  <c r="F16" i="1264"/>
  <c r="G25" i="1342"/>
  <c r="Y24" i="1335"/>
  <c r="W30" i="1346"/>
  <c r="H30" i="1342"/>
  <c r="Y28" i="1332"/>
  <c r="U28" i="1332"/>
  <c r="S28" i="1340"/>
  <c r="K28" i="1331"/>
  <c r="I28" i="1332"/>
  <c r="F23" i="1258"/>
  <c r="AF23" i="1258"/>
  <c r="AB23" i="1258"/>
  <c r="X23" i="1258"/>
  <c r="T23" i="1258"/>
  <c r="P23" i="1258"/>
  <c r="D9" i="1346"/>
  <c r="D7" i="1332"/>
  <c r="D20" i="1332"/>
  <c r="D8" i="1333"/>
  <c r="D17" i="1329"/>
  <c r="D16" i="1334"/>
  <c r="D14" i="1334"/>
  <c r="D9" i="1335"/>
  <c r="F6" i="1329"/>
  <c r="D20" i="1339"/>
  <c r="M30" i="1338"/>
  <c r="D15" i="1338"/>
  <c r="D12" i="1339"/>
  <c r="D27" i="1346"/>
  <c r="Y28" i="1344"/>
  <c r="F10" i="1344"/>
  <c r="W28" i="1344"/>
  <c r="F11" i="1344"/>
  <c r="D26" i="1344"/>
  <c r="F10" i="1345"/>
  <c r="Y24" i="1334"/>
  <c r="I30" i="1346"/>
  <c r="H13" i="1334"/>
  <c r="H21" i="1329"/>
  <c r="M28" i="1331"/>
  <c r="K28" i="1340"/>
  <c r="K28" i="1332"/>
  <c r="D5" i="1332"/>
  <c r="D16" i="1329"/>
  <c r="I32" i="1311"/>
  <c r="I11" i="1311"/>
  <c r="S30" i="1344"/>
  <c r="H21" i="1333"/>
  <c r="S28" i="1332"/>
  <c r="D19" i="1346"/>
  <c r="D5" i="1346"/>
  <c r="X28" i="1346"/>
  <c r="S28" i="1346"/>
  <c r="F25" i="1344"/>
  <c r="D19" i="1344"/>
  <c r="D17" i="1344"/>
  <c r="G21" i="1332"/>
  <c r="D20" i="1329"/>
  <c r="D7" i="1329"/>
  <c r="D11" i="1334"/>
  <c r="D17" i="1335"/>
  <c r="R28" i="1342"/>
  <c r="D15" i="1342"/>
  <c r="D13" i="1342"/>
  <c r="H8" i="1328"/>
  <c r="T44" i="1269"/>
  <c r="T65" i="1269"/>
  <c r="R17" i="1266"/>
  <c r="AI19" i="1266"/>
  <c r="AH15" i="1266"/>
  <c r="S17" i="1264"/>
  <c r="AB15" i="1266"/>
  <c r="AD44" i="1269"/>
  <c r="AD65" i="1269"/>
  <c r="S21" i="1266"/>
  <c r="T11" i="1265"/>
  <c r="T42" i="1265"/>
  <c r="AE39" i="1271"/>
  <c r="AE17" i="1264"/>
  <c r="AA15" i="1266"/>
  <c r="I22" i="1265"/>
  <c r="N21" i="1265"/>
  <c r="J20" i="1265"/>
  <c r="AI25" i="1265"/>
  <c r="N19" i="1265"/>
  <c r="I27" i="1265"/>
  <c r="O32" i="1265"/>
  <c r="O34" i="1265"/>
  <c r="O36" i="1265"/>
  <c r="O38" i="1265"/>
  <c r="O40" i="1265"/>
  <c r="O33" i="1265"/>
  <c r="O35" i="1265"/>
  <c r="O37" i="1265"/>
  <c r="O39" i="1265"/>
  <c r="K33" i="1265"/>
  <c r="K35" i="1265"/>
  <c r="K37" i="1265"/>
  <c r="K39" i="1265"/>
  <c r="AJ39" i="1265"/>
  <c r="C24" i="1326"/>
  <c r="K32" i="1265"/>
  <c r="K34" i="1265"/>
  <c r="K36" i="1265"/>
  <c r="K38" i="1265"/>
  <c r="K40" i="1265"/>
  <c r="F36" i="1265"/>
  <c r="F40" i="1265"/>
  <c r="F34" i="1265"/>
  <c r="F39" i="1265"/>
  <c r="F37" i="1265"/>
  <c r="F33" i="1265"/>
  <c r="F35" i="1265"/>
  <c r="F32" i="1265"/>
  <c r="F38" i="1265"/>
  <c r="W19" i="1265"/>
  <c r="S19" i="1265"/>
  <c r="AF3" i="1258"/>
  <c r="AF3" i="1266"/>
  <c r="AG3" i="1259"/>
  <c r="AH3" i="1269"/>
  <c r="AB3" i="1258"/>
  <c r="AB3" i="1266"/>
  <c r="AC3" i="1259"/>
  <c r="AD3" i="1269"/>
  <c r="X3" i="1258"/>
  <c r="X3" i="1266"/>
  <c r="Y3" i="1259"/>
  <c r="Z3" i="1269"/>
  <c r="T3" i="1258"/>
  <c r="T3" i="1266"/>
  <c r="U3" i="1259"/>
  <c r="V3" i="1269"/>
  <c r="N33" i="1265"/>
  <c r="N35" i="1265"/>
  <c r="N37" i="1265"/>
  <c r="N39" i="1265"/>
  <c r="N32" i="1265"/>
  <c r="N34" i="1265"/>
  <c r="N36" i="1265"/>
  <c r="N38" i="1265"/>
  <c r="N40" i="1265"/>
  <c r="J32" i="1265"/>
  <c r="J34" i="1265"/>
  <c r="J36" i="1265"/>
  <c r="J38" i="1265"/>
  <c r="J40" i="1265"/>
  <c r="J39" i="1265"/>
  <c r="J33" i="1265"/>
  <c r="J35" i="1265"/>
  <c r="J37" i="1265"/>
  <c r="I37" i="1265"/>
  <c r="I38" i="1265"/>
  <c r="I32" i="1265"/>
  <c r="I33" i="1265"/>
  <c r="I34" i="1265"/>
  <c r="I35" i="1265"/>
  <c r="I36" i="1265"/>
  <c r="I39" i="1265"/>
  <c r="I40" i="1265"/>
  <c r="J59" i="1269"/>
  <c r="AI40" i="1265"/>
  <c r="AI33" i="1265"/>
  <c r="AI35" i="1265"/>
  <c r="AI37" i="1265"/>
  <c r="AI39" i="1265"/>
  <c r="AI32" i="1265"/>
  <c r="AI34" i="1265"/>
  <c r="AI36" i="1265"/>
  <c r="AI38" i="1265"/>
  <c r="T24" i="1329"/>
  <c r="G6" i="1329"/>
  <c r="Q15" i="1264"/>
  <c r="N31" i="1265"/>
  <c r="R20" i="1258"/>
  <c r="AI17" i="1264"/>
  <c r="N36" i="1271"/>
  <c r="V17" i="1264"/>
  <c r="V15" i="1264"/>
  <c r="AK27" i="1271"/>
  <c r="H47" i="1271"/>
  <c r="N20" i="1265"/>
  <c r="J21" i="1265"/>
  <c r="AI28" i="1265"/>
  <c r="I24" i="1265"/>
  <c r="N27" i="1265"/>
  <c r="N24" i="1265"/>
  <c r="J27" i="1265"/>
  <c r="J24" i="1265"/>
  <c r="I31" i="1265"/>
  <c r="I19" i="1265"/>
  <c r="G5" i="1260"/>
  <c r="W32" i="1265"/>
  <c r="W34" i="1265"/>
  <c r="W36" i="1265"/>
  <c r="W38" i="1265"/>
  <c r="W40" i="1265"/>
  <c r="W33" i="1265"/>
  <c r="W35" i="1265"/>
  <c r="W37" i="1265"/>
  <c r="W39" i="1265"/>
  <c r="S33" i="1265"/>
  <c r="S35" i="1265"/>
  <c r="S37" i="1265"/>
  <c r="S32" i="1265"/>
  <c r="S34" i="1265"/>
  <c r="S36" i="1265"/>
  <c r="S38" i="1265"/>
  <c r="S40" i="1265"/>
  <c r="S39" i="1265"/>
  <c r="AG38" i="1265"/>
  <c r="AG39" i="1265"/>
  <c r="AG32" i="1265"/>
  <c r="AG33" i="1265"/>
  <c r="AG34" i="1265"/>
  <c r="AG35" i="1265"/>
  <c r="AG36" i="1265"/>
  <c r="AG37" i="1265"/>
  <c r="AG40" i="1265"/>
  <c r="AC36" i="1265"/>
  <c r="AC37" i="1265"/>
  <c r="AC39" i="1265"/>
  <c r="AC32" i="1265"/>
  <c r="AC33" i="1265"/>
  <c r="AC34" i="1265"/>
  <c r="AC35" i="1265"/>
  <c r="AC38" i="1265"/>
  <c r="AC40" i="1265"/>
  <c r="W31" i="1265"/>
  <c r="AH65" i="1269"/>
  <c r="S38" i="1271"/>
  <c r="U15" i="1266"/>
  <c r="W44" i="1269"/>
  <c r="W65" i="1269"/>
  <c r="AG39" i="1271"/>
  <c r="AA38" i="1271"/>
  <c r="U39" i="1271"/>
  <c r="AI21" i="1265"/>
  <c r="I20" i="1265"/>
  <c r="J22" i="1265"/>
  <c r="AJ22" i="1265"/>
  <c r="C8" i="1326"/>
  <c r="AI24" i="1265"/>
  <c r="AJ28" i="1265"/>
  <c r="C14" i="1326"/>
  <c r="I23" i="1265"/>
  <c r="I26" i="1265"/>
  <c r="N23" i="1265"/>
  <c r="J23" i="1265"/>
  <c r="Z32" i="1265"/>
  <c r="Z34" i="1265"/>
  <c r="Z36" i="1265"/>
  <c r="Z38" i="1265"/>
  <c r="Z39" i="1265"/>
  <c r="Z40" i="1265"/>
  <c r="Z33" i="1265"/>
  <c r="Z35" i="1265"/>
  <c r="Z37" i="1265"/>
  <c r="V33" i="1265"/>
  <c r="V35" i="1265"/>
  <c r="V37" i="1265"/>
  <c r="V39" i="1265"/>
  <c r="V32" i="1265"/>
  <c r="V36" i="1265"/>
  <c r="V38" i="1265"/>
  <c r="V40" i="1265"/>
  <c r="V34" i="1265"/>
  <c r="R32" i="1265"/>
  <c r="R34" i="1265"/>
  <c r="R36" i="1265"/>
  <c r="R38" i="1265"/>
  <c r="R40" i="1265"/>
  <c r="R35" i="1265"/>
  <c r="R37" i="1265"/>
  <c r="R33" i="1265"/>
  <c r="R39" i="1265"/>
  <c r="AF32" i="1265"/>
  <c r="AF33" i="1265"/>
  <c r="AF34" i="1265"/>
  <c r="AF35" i="1265"/>
  <c r="AF36" i="1265"/>
  <c r="AF37" i="1265"/>
  <c r="AF38" i="1265"/>
  <c r="AF39" i="1265"/>
  <c r="AF40" i="1265"/>
  <c r="AB32" i="1265"/>
  <c r="AB33" i="1265"/>
  <c r="AB34" i="1265"/>
  <c r="AB35" i="1265"/>
  <c r="AB36" i="1265"/>
  <c r="AB37" i="1265"/>
  <c r="AB38" i="1265"/>
  <c r="AB39" i="1265"/>
  <c r="AB40" i="1265"/>
  <c r="X15" i="1264"/>
  <c r="D25" i="1340"/>
  <c r="D6" i="1338"/>
  <c r="J28" i="1339"/>
  <c r="N28" i="1339"/>
  <c r="D11" i="1340"/>
  <c r="J28" i="1345"/>
  <c r="M36" i="1265"/>
  <c r="M39" i="1265"/>
  <c r="M40" i="1265"/>
  <c r="M32" i="1265"/>
  <c r="M33" i="1265"/>
  <c r="M34" i="1265"/>
  <c r="M35" i="1265"/>
  <c r="M37" i="1265"/>
  <c r="M38" i="1265"/>
  <c r="H32" i="1265"/>
  <c r="H33" i="1265"/>
  <c r="H34" i="1265"/>
  <c r="H35" i="1265"/>
  <c r="H36" i="1265"/>
  <c r="H37" i="1265"/>
  <c r="H38" i="1265"/>
  <c r="H39" i="1265"/>
  <c r="H40" i="1265"/>
  <c r="O31" i="1265"/>
  <c r="K31" i="1265"/>
  <c r="O19" i="1265"/>
  <c r="K19" i="1265"/>
  <c r="G40" i="1265"/>
  <c r="G36" i="1265"/>
  <c r="G32" i="1265"/>
  <c r="G35" i="1265"/>
  <c r="G38" i="1265"/>
  <c r="G39" i="1265"/>
  <c r="G34" i="1265"/>
  <c r="G33" i="1265"/>
  <c r="G37" i="1265"/>
  <c r="Y38" i="1265"/>
  <c r="Y32" i="1265"/>
  <c r="Y33" i="1265"/>
  <c r="Y34" i="1265"/>
  <c r="Y35" i="1265"/>
  <c r="Y36" i="1265"/>
  <c r="Y37" i="1265"/>
  <c r="Y39" i="1265"/>
  <c r="Y40" i="1265"/>
  <c r="U35" i="1265"/>
  <c r="U37" i="1265"/>
  <c r="U39" i="1265"/>
  <c r="U32" i="1265"/>
  <c r="U33" i="1265"/>
  <c r="U34" i="1265"/>
  <c r="U36" i="1265"/>
  <c r="U38" i="1265"/>
  <c r="U40" i="1265"/>
  <c r="Q37" i="1265"/>
  <c r="Q38" i="1265"/>
  <c r="Q40" i="1265"/>
  <c r="Q32" i="1265"/>
  <c r="Q33" i="1265"/>
  <c r="Q34" i="1265"/>
  <c r="Q35" i="1265"/>
  <c r="Q36" i="1265"/>
  <c r="Q39" i="1265"/>
  <c r="AE32" i="1265"/>
  <c r="AE34" i="1265"/>
  <c r="AE36" i="1265"/>
  <c r="AE38" i="1265"/>
  <c r="AE33" i="1265"/>
  <c r="AE35" i="1265"/>
  <c r="AE37" i="1265"/>
  <c r="AE39" i="1265"/>
  <c r="AE40" i="1265"/>
  <c r="AA40" i="1265"/>
  <c r="AA33" i="1265"/>
  <c r="AA35" i="1265"/>
  <c r="AA37" i="1265"/>
  <c r="AA39" i="1265"/>
  <c r="AA32" i="1265"/>
  <c r="AA34" i="1265"/>
  <c r="AA36" i="1265"/>
  <c r="AA38" i="1265"/>
  <c r="AH32" i="1265"/>
  <c r="AH34" i="1265"/>
  <c r="AH36" i="1265"/>
  <c r="AH38" i="1265"/>
  <c r="AH33" i="1265"/>
  <c r="AH35" i="1265"/>
  <c r="AH37" i="1265"/>
  <c r="AH39" i="1265"/>
  <c r="AH40" i="1265"/>
  <c r="AC31" i="1265"/>
  <c r="S31" i="1265"/>
  <c r="AC19" i="1265"/>
  <c r="Y19" i="1265"/>
  <c r="U19" i="1265"/>
  <c r="R63" i="1269"/>
  <c r="S3" i="1266"/>
  <c r="T3" i="1259"/>
  <c r="W3" i="1266"/>
  <c r="X3" i="1259"/>
  <c r="AA3" i="1266"/>
  <c r="AB3" i="1259"/>
  <c r="AE3" i="1266"/>
  <c r="AF3" i="1259"/>
  <c r="Q8" i="1269"/>
  <c r="Q59" i="1269"/>
  <c r="K28" i="1333"/>
  <c r="G10" i="1335"/>
  <c r="R24" i="1335"/>
  <c r="R28" i="1332"/>
  <c r="Z28" i="1332"/>
  <c r="M28" i="1333"/>
  <c r="J24" i="1334"/>
  <c r="G6" i="1334"/>
  <c r="I24" i="1334"/>
  <c r="M24" i="1335"/>
  <c r="F56" i="1258"/>
  <c r="F57" i="1258"/>
  <c r="G10" i="1338"/>
  <c r="U28" i="1339"/>
  <c r="I28" i="1338"/>
  <c r="D11" i="1338"/>
  <c r="G6" i="1344"/>
  <c r="H5" i="1346"/>
  <c r="L32" i="1265"/>
  <c r="L33" i="1265"/>
  <c r="L34" i="1265"/>
  <c r="L35" i="1265"/>
  <c r="L36" i="1265"/>
  <c r="L37" i="1265"/>
  <c r="L38" i="1265"/>
  <c r="L39" i="1265"/>
  <c r="L40" i="1265"/>
  <c r="J31" i="1265"/>
  <c r="J19" i="1265"/>
  <c r="X32" i="1265"/>
  <c r="X33" i="1265"/>
  <c r="X34" i="1265"/>
  <c r="X35" i="1265"/>
  <c r="X36" i="1265"/>
  <c r="X37" i="1265"/>
  <c r="X38" i="1265"/>
  <c r="X39" i="1265"/>
  <c r="X40" i="1265"/>
  <c r="T32" i="1265"/>
  <c r="T33" i="1265"/>
  <c r="T34" i="1265"/>
  <c r="T35" i="1265"/>
  <c r="T36" i="1265"/>
  <c r="T37" i="1265"/>
  <c r="T38" i="1265"/>
  <c r="T39" i="1265"/>
  <c r="T40" i="1265"/>
  <c r="P32" i="1265"/>
  <c r="P33" i="1265"/>
  <c r="P34" i="1265"/>
  <c r="P35" i="1265"/>
  <c r="P36" i="1265"/>
  <c r="P37" i="1265"/>
  <c r="P38" i="1265"/>
  <c r="P39" i="1265"/>
  <c r="P40" i="1265"/>
  <c r="AD33" i="1265"/>
  <c r="AD35" i="1265"/>
  <c r="AD37" i="1265"/>
  <c r="AD39" i="1265"/>
  <c r="AD40" i="1265"/>
  <c r="AD34" i="1265"/>
  <c r="AD32" i="1265"/>
  <c r="AD36" i="1265"/>
  <c r="AD38" i="1265"/>
  <c r="AI31" i="1265"/>
  <c r="AF31" i="1265"/>
  <c r="Y31" i="1265"/>
  <c r="R31" i="1265"/>
  <c r="AB19" i="1265"/>
  <c r="M63" i="1269"/>
  <c r="AB17" i="1266"/>
  <c r="AK13" i="1269"/>
  <c r="AK12" i="1269"/>
  <c r="AL12" i="1269"/>
  <c r="AK11" i="1269"/>
  <c r="AL11" i="1269"/>
  <c r="AJ8" i="1269"/>
  <c r="AJ59" i="1269"/>
  <c r="AF8" i="1269"/>
  <c r="AF59" i="1269"/>
  <c r="AB8" i="1269"/>
  <c r="AB59" i="1269"/>
  <c r="AK30" i="1269"/>
  <c r="AI27" i="1269"/>
  <c r="AI63" i="1269"/>
  <c r="AE27" i="1269"/>
  <c r="AE63" i="1269"/>
  <c r="AA27" i="1269"/>
  <c r="AA63" i="1269"/>
  <c r="W27" i="1269"/>
  <c r="W63" i="1269"/>
  <c r="L28" i="1333"/>
  <c r="D22" i="1331"/>
  <c r="F11" i="1332"/>
  <c r="I28" i="1339"/>
  <c r="W28" i="1338"/>
  <c r="K28" i="1339"/>
  <c r="D11" i="1345"/>
  <c r="J28" i="1346"/>
  <c r="Y30" i="1345"/>
  <c r="H30" i="1346"/>
  <c r="AG61" i="1269"/>
  <c r="AB61" i="1269"/>
  <c r="X61" i="1269"/>
  <c r="T61" i="1269"/>
  <c r="P61" i="1269"/>
  <c r="L61" i="1269"/>
  <c r="AE61" i="1269"/>
  <c r="J28" i="1344"/>
  <c r="G10" i="1344"/>
  <c r="H22" i="1344"/>
  <c r="H21" i="1344"/>
  <c r="D22" i="1344"/>
  <c r="D8" i="1346"/>
  <c r="H8" i="1346"/>
  <c r="H6" i="1346"/>
  <c r="D14" i="1346"/>
  <c r="H14" i="1346"/>
  <c r="D13" i="1344"/>
  <c r="H13" i="1344"/>
  <c r="H11" i="1344"/>
  <c r="D7" i="1344"/>
  <c r="H7" i="1344"/>
  <c r="H13" i="1332"/>
  <c r="F11" i="1341"/>
  <c r="D11" i="1341"/>
  <c r="D12" i="1333"/>
  <c r="H12" i="1333"/>
  <c r="H11" i="1333"/>
  <c r="F21" i="1329"/>
  <c r="F24" i="1329"/>
  <c r="D8" i="1335"/>
  <c r="H8" i="1335"/>
  <c r="H6" i="1335"/>
  <c r="D19" i="1335"/>
  <c r="H19" i="1335"/>
  <c r="F25" i="1341"/>
  <c r="D16" i="1335"/>
  <c r="H16" i="1335"/>
  <c r="H10" i="1335"/>
  <c r="G21" i="1342"/>
  <c r="Y28" i="1338"/>
  <c r="P28" i="1338"/>
  <c r="X28" i="1338"/>
  <c r="O28" i="1338"/>
  <c r="S28" i="1338"/>
  <c r="G25" i="1338"/>
  <c r="D25" i="1338"/>
  <c r="R28" i="1339"/>
  <c r="G25" i="1339"/>
  <c r="D25" i="1339"/>
  <c r="P28" i="1346"/>
  <c r="Q24" i="1329"/>
  <c r="H56" i="1258"/>
  <c r="H57" i="1258"/>
  <c r="W24" i="1329"/>
  <c r="H21" i="1342"/>
  <c r="L23" i="1258"/>
  <c r="F21" i="1333"/>
  <c r="D18" i="1333"/>
  <c r="H18" i="1333"/>
  <c r="D13" i="1329"/>
  <c r="H13" i="1329"/>
  <c r="H10" i="1329"/>
  <c r="N28" i="1331"/>
  <c r="V28" i="1331"/>
  <c r="X28" i="1331"/>
  <c r="D12" i="1331"/>
  <c r="D16" i="1331"/>
  <c r="G21" i="1331"/>
  <c r="D21" i="1331"/>
  <c r="D27" i="1331"/>
  <c r="P28" i="1332"/>
  <c r="X28" i="1332"/>
  <c r="V28" i="1332"/>
  <c r="G11" i="1332"/>
  <c r="N28" i="1333"/>
  <c r="P24" i="1334"/>
  <c r="X24" i="1335"/>
  <c r="O24" i="1335"/>
  <c r="G56" i="1258"/>
  <c r="G57" i="1258"/>
  <c r="V24" i="1335"/>
  <c r="G6" i="1339"/>
  <c r="Z28" i="1339"/>
  <c r="Q28" i="1339"/>
  <c r="Y28" i="1339"/>
  <c r="T28" i="1339"/>
  <c r="G6" i="1342"/>
  <c r="H25" i="1345"/>
  <c r="H10" i="1345"/>
  <c r="H25" i="1333"/>
  <c r="H10" i="1333"/>
  <c r="H21" i="1346"/>
  <c r="D24" i="1346"/>
  <c r="H24" i="1346"/>
  <c r="D18" i="1344"/>
  <c r="H18" i="1344"/>
  <c r="D12" i="1334"/>
  <c r="H12" i="1334"/>
  <c r="H17" i="1342"/>
  <c r="D17" i="1342"/>
  <c r="F25" i="1342"/>
  <c r="P2" i="1344"/>
  <c r="P2" i="1332"/>
  <c r="Y24" i="1329"/>
  <c r="L56" i="1258"/>
  <c r="L57" i="1258"/>
  <c r="H21" i="1335"/>
  <c r="D7" i="1333"/>
  <c r="D6" i="1333"/>
  <c r="H7" i="1333"/>
  <c r="H6" i="1333"/>
  <c r="D15" i="1334"/>
  <c r="H15" i="1334"/>
  <c r="F10" i="1342"/>
  <c r="D24" i="1342"/>
  <c r="K30" i="1345"/>
  <c r="S30" i="1345"/>
  <c r="D7" i="1345"/>
  <c r="D6" i="1345"/>
  <c r="N28" i="1345"/>
  <c r="R28" i="1345"/>
  <c r="V28" i="1345"/>
  <c r="F21" i="1345"/>
  <c r="D21" i="1345"/>
  <c r="Q28" i="1345"/>
  <c r="D24" i="1345"/>
  <c r="L28" i="1345"/>
  <c r="D27" i="1345"/>
  <c r="S24" i="1335"/>
  <c r="U24" i="1329"/>
  <c r="W24" i="1334"/>
  <c r="H6" i="1329"/>
  <c r="H6" i="1344"/>
  <c r="H6" i="1339"/>
  <c r="U28" i="1340"/>
  <c r="M28" i="1340"/>
  <c r="M28" i="1332"/>
  <c r="U15" i="1263"/>
  <c r="X7" i="1258"/>
  <c r="X18" i="1266"/>
  <c r="V16" i="1263"/>
  <c r="Y6" i="1258"/>
  <c r="Y18" i="1258"/>
  <c r="N23" i="1258"/>
  <c r="J23" i="1258"/>
  <c r="D14" i="1344"/>
  <c r="D12" i="1344"/>
  <c r="D24" i="1333"/>
  <c r="D5" i="1333"/>
  <c r="D14" i="1329"/>
  <c r="D12" i="1329"/>
  <c r="D17" i="1334"/>
  <c r="D8" i="1334"/>
  <c r="D6" i="1334"/>
  <c r="D5" i="1334"/>
  <c r="D7" i="1335"/>
  <c r="D12" i="1335"/>
  <c r="D14" i="1342"/>
  <c r="F21" i="1342"/>
  <c r="D21" i="1342"/>
  <c r="K28" i="1344"/>
  <c r="O28" i="1344"/>
  <c r="T28" i="1346"/>
  <c r="I28" i="1346"/>
  <c r="M28" i="1346"/>
  <c r="U28" i="1346"/>
  <c r="S24" i="1334"/>
  <c r="U24" i="1334"/>
  <c r="H17" i="1346"/>
  <c r="H10" i="1346"/>
  <c r="W28" i="1340"/>
  <c r="O28" i="1340"/>
  <c r="G23" i="1258"/>
  <c r="E23" i="1258"/>
  <c r="F25" i="1346"/>
  <c r="G25" i="1332"/>
  <c r="D17" i="1332"/>
  <c r="D19" i="1342"/>
  <c r="Y28" i="1340"/>
  <c r="Q28" i="1340"/>
  <c r="I28" i="1331"/>
  <c r="V23" i="1258"/>
  <c r="D16" i="1346"/>
  <c r="D19" i="1332"/>
  <c r="D13" i="1332"/>
  <c r="M35" i="1312"/>
  <c r="H12" i="1328"/>
  <c r="S27" i="1269"/>
  <c r="S63" i="1269"/>
  <c r="O27" i="1269"/>
  <c r="O63" i="1269"/>
  <c r="R8" i="1269"/>
  <c r="R59" i="1269"/>
  <c r="T8" i="1269"/>
  <c r="T59" i="1269"/>
  <c r="P8" i="1269"/>
  <c r="P59" i="1269"/>
  <c r="L8" i="1269"/>
  <c r="L59" i="1269"/>
  <c r="N30" i="1260"/>
  <c r="C16" i="1263"/>
  <c r="F6" i="1258"/>
  <c r="F18" i="1258"/>
  <c r="P16" i="1263"/>
  <c r="S6" i="1258"/>
  <c r="T8" i="1264"/>
  <c r="N16" i="1263"/>
  <c r="Q6" i="1258"/>
  <c r="Q10" i="1266"/>
  <c r="J16" i="1263"/>
  <c r="M6" i="1258"/>
  <c r="M18" i="1258"/>
  <c r="Q23" i="1321"/>
  <c r="S23" i="1321"/>
  <c r="E19" i="1337"/>
  <c r="D12" i="1328"/>
  <c r="H7" i="1341"/>
  <c r="R50" i="1269"/>
  <c r="R48" i="1269"/>
  <c r="P21" i="1266"/>
  <c r="K21" i="1266"/>
  <c r="L11" i="1265"/>
  <c r="L42" i="1265"/>
  <c r="Z17" i="1266"/>
  <c r="P17" i="1266"/>
  <c r="AK28" i="1269"/>
  <c r="AK36" i="1269"/>
  <c r="AK34" i="1269"/>
  <c r="AK32" i="1269"/>
  <c r="Z27" i="1269"/>
  <c r="Z63" i="1269"/>
  <c r="K27" i="1269"/>
  <c r="K63" i="1269"/>
  <c r="AH16" i="1320"/>
  <c r="E13" i="1266"/>
  <c r="F9" i="1265"/>
  <c r="F31" i="1265"/>
  <c r="AH8" i="1269"/>
  <c r="AH59" i="1269"/>
  <c r="AD8" i="1269"/>
  <c r="AD59" i="1269"/>
  <c r="Z8" i="1269"/>
  <c r="Z59" i="1269"/>
  <c r="V8" i="1269"/>
  <c r="V59" i="1269"/>
  <c r="N8" i="1269"/>
  <c r="N59" i="1269"/>
  <c r="AK17" i="1269"/>
  <c r="AL17" i="1269"/>
  <c r="AK16" i="1269"/>
  <c r="AK15" i="1269"/>
  <c r="AK14" i="1269"/>
  <c r="AC8" i="1269"/>
  <c r="AC59" i="1269"/>
  <c r="U8" i="1269"/>
  <c r="U59" i="1269"/>
  <c r="M8" i="1269"/>
  <c r="M59" i="1269"/>
  <c r="AI8" i="1269"/>
  <c r="AI59" i="1269"/>
  <c r="AE8" i="1269"/>
  <c r="AE59" i="1269"/>
  <c r="AA8" i="1269"/>
  <c r="AA59" i="1269"/>
  <c r="W8" i="1269"/>
  <c r="W59" i="1269"/>
  <c r="S8" i="1269"/>
  <c r="S59" i="1269"/>
  <c r="O8" i="1269"/>
  <c r="O59" i="1269"/>
  <c r="AK10" i="1269"/>
  <c r="Y11" i="1266"/>
  <c r="AG11" i="1266"/>
  <c r="L14" i="1264"/>
  <c r="AD14" i="1264"/>
  <c r="AD7" i="1259"/>
  <c r="P14" i="1264"/>
  <c r="P7" i="1259"/>
  <c r="X14" i="1264"/>
  <c r="X7" i="1259"/>
  <c r="AK25" i="1269"/>
  <c r="R23" i="1258"/>
  <c r="Q11" i="1266"/>
  <c r="V14" i="1264"/>
  <c r="V7" i="1259"/>
  <c r="R14" i="1264"/>
  <c r="R7" i="1259"/>
  <c r="U11" i="1266"/>
  <c r="N14" i="1264"/>
  <c r="N7" i="1259"/>
  <c r="AD23" i="1258"/>
  <c r="AD16" i="1264"/>
  <c r="AG16" i="1264"/>
  <c r="AG15" i="1264"/>
  <c r="M10" i="1266"/>
  <c r="M9" i="1266"/>
  <c r="N7" i="1265"/>
  <c r="N29" i="1265"/>
  <c r="H18" i="1269"/>
  <c r="H60" i="1269"/>
  <c r="X18" i="1269"/>
  <c r="X60" i="1269"/>
  <c r="AI30" i="1260"/>
  <c r="AG23" i="1321"/>
  <c r="J23" i="1321"/>
  <c r="AE23" i="1321"/>
  <c r="AC23" i="1321"/>
  <c r="G23" i="1321"/>
  <c r="AC16" i="1263"/>
  <c r="AF6" i="1258"/>
  <c r="AG8" i="1264"/>
  <c r="F16" i="1263"/>
  <c r="I6" i="1258"/>
  <c r="I10" i="1266"/>
  <c r="I9" i="1266"/>
  <c r="AD23" i="1321"/>
  <c r="AI9" i="1321"/>
  <c r="AJ9" i="1271"/>
  <c r="AJ35" i="1271"/>
  <c r="J18" i="1269"/>
  <c r="J26" i="1269"/>
  <c r="J62" i="1269"/>
  <c r="I23" i="1321"/>
  <c r="AB23" i="1321"/>
  <c r="Z23" i="1321"/>
  <c r="N23" i="1321"/>
  <c r="AB16" i="1263"/>
  <c r="AE6" i="1258"/>
  <c r="AE18" i="1258"/>
  <c r="Z16" i="1263"/>
  <c r="AC6" i="1258"/>
  <c r="AC18" i="1258"/>
  <c r="X16" i="1263"/>
  <c r="AA6" i="1258"/>
  <c r="E25" i="1337"/>
  <c r="E22" i="1337"/>
  <c r="E32" i="1337"/>
  <c r="E24" i="1337"/>
  <c r="E35" i="1337"/>
  <c r="E29" i="1337"/>
  <c r="E17" i="1337"/>
  <c r="E21" i="1337"/>
  <c r="E13" i="1337"/>
  <c r="E8" i="1337"/>
  <c r="E33" i="1337"/>
  <c r="E28" i="1337"/>
  <c r="E12" i="1337"/>
  <c r="E26" i="1337"/>
  <c r="E6" i="1337"/>
  <c r="E16" i="1337"/>
  <c r="E31" i="1337"/>
  <c r="E20" i="1337"/>
  <c r="E18" i="1337"/>
  <c r="E15" i="1337"/>
  <c r="E9" i="1337"/>
  <c r="E14" i="1337"/>
  <c r="E23" i="1337"/>
  <c r="E10" i="1337"/>
  <c r="E5" i="1337"/>
  <c r="E27" i="1337"/>
  <c r="E7" i="1337"/>
  <c r="E30" i="1337"/>
  <c r="E11" i="1337"/>
  <c r="D5" i="1341"/>
  <c r="G32" i="1311"/>
  <c r="G11" i="1311"/>
  <c r="H20" i="1324"/>
  <c r="C12" i="1312"/>
  <c r="D24" i="1314"/>
  <c r="E24" i="1314"/>
  <c r="H23" i="1324"/>
  <c r="C15" i="1312"/>
  <c r="H25" i="1324"/>
  <c r="C23" i="1312"/>
  <c r="H24" i="1324"/>
  <c r="C19" i="1312"/>
  <c r="C9" i="1312"/>
  <c r="J17" i="1324"/>
  <c r="E8" i="1312"/>
  <c r="AK51" i="1269"/>
  <c r="AB48" i="1269"/>
  <c r="AB66" i="1269"/>
  <c r="R21" i="1266"/>
  <c r="S11" i="1265"/>
  <c r="S42" i="1265"/>
  <c r="S48" i="1269"/>
  <c r="S66" i="1269"/>
  <c r="AI24" i="1266"/>
  <c r="V48" i="1269"/>
  <c r="V66" i="1269"/>
  <c r="X48" i="1269"/>
  <c r="H49" i="1269"/>
  <c r="H48" i="1269"/>
  <c r="H66" i="1269"/>
  <c r="F21" i="1266"/>
  <c r="G11" i="1265"/>
  <c r="G42" i="1265"/>
  <c r="AF21" i="1266"/>
  <c r="AG11" i="1265"/>
  <c r="AG42" i="1265"/>
  <c r="AH49" i="1269"/>
  <c r="X21" i="1266"/>
  <c r="Y11" i="1265"/>
  <c r="Y42" i="1265"/>
  <c r="Z49" i="1269"/>
  <c r="Z48" i="1269"/>
  <c r="AA48" i="1269"/>
  <c r="AA66" i="1269"/>
  <c r="AI16" i="1266"/>
  <c r="AG17" i="1266"/>
  <c r="Y17" i="1266"/>
  <c r="M17" i="1266"/>
  <c r="X17" i="1266"/>
  <c r="Z21" i="1266"/>
  <c r="AA11" i="1265"/>
  <c r="AA42" i="1265"/>
  <c r="V21" i="1266"/>
  <c r="W11" i="1265"/>
  <c r="W42" i="1265"/>
  <c r="U48" i="1269"/>
  <c r="U66" i="1269"/>
  <c r="AB22" i="1266"/>
  <c r="AH48" i="1269"/>
  <c r="AH66" i="1269"/>
  <c r="Q21" i="1266"/>
  <c r="R11" i="1265"/>
  <c r="R42" i="1265"/>
  <c r="T50" i="1269"/>
  <c r="T48" i="1269"/>
  <c r="T66" i="1269"/>
  <c r="Y21" i="1266"/>
  <c r="Z11" i="1265"/>
  <c r="Z42" i="1265"/>
  <c r="T21" i="1266"/>
  <c r="U11" i="1265"/>
  <c r="U42" i="1265"/>
  <c r="M49" i="1269"/>
  <c r="M48" i="1269"/>
  <c r="M66" i="1269"/>
  <c r="AC17" i="1266"/>
  <c r="AF17" i="1266"/>
  <c r="Y48" i="1269"/>
  <c r="Y66" i="1269"/>
  <c r="AK33" i="1269"/>
  <c r="J27" i="1269"/>
  <c r="L27" i="1269"/>
  <c r="L63" i="1269"/>
  <c r="AB27" i="1269"/>
  <c r="AB63" i="1269"/>
  <c r="V27" i="1269"/>
  <c r="V63" i="1269"/>
  <c r="AH27" i="1269"/>
  <c r="AH63" i="1269"/>
  <c r="AK31" i="1269"/>
  <c r="P27" i="1269"/>
  <c r="P63" i="1269"/>
  <c r="AF27" i="1269"/>
  <c r="AF63" i="1269"/>
  <c r="AK35" i="1269"/>
  <c r="N27" i="1269"/>
  <c r="N63" i="1269"/>
  <c r="AI13" i="1266"/>
  <c r="AK29" i="1269"/>
  <c r="I59" i="1269"/>
  <c r="AK9" i="1269"/>
  <c r="K8" i="1269"/>
  <c r="K59" i="1269"/>
  <c r="AB26" i="1269"/>
  <c r="AB62" i="1269"/>
  <c r="G6" i="1265"/>
  <c r="AI8" i="1266"/>
  <c r="AH6" i="1320"/>
  <c r="Z23" i="1258"/>
  <c r="AH23" i="1258"/>
  <c r="AK39" i="1271"/>
  <c r="J47" i="1271"/>
  <c r="Z16" i="1264"/>
  <c r="Z15" i="1264"/>
  <c r="AH16" i="1264"/>
  <c r="AH15" i="1264"/>
  <c r="H16" i="1271"/>
  <c r="H37" i="1271"/>
  <c r="J37" i="1269"/>
  <c r="J64" i="1269"/>
  <c r="H16" i="1264"/>
  <c r="H26" i="1269"/>
  <c r="H62" i="1269"/>
  <c r="G9" i="1271"/>
  <c r="G35" i="1271"/>
  <c r="AH18" i="1269"/>
  <c r="R18" i="1269"/>
  <c r="R60" i="1269"/>
  <c r="Z18" i="1269"/>
  <c r="O18" i="1269"/>
  <c r="AD18" i="1269"/>
  <c r="N18" i="1269"/>
  <c r="N26" i="1269"/>
  <c r="N62" i="1269"/>
  <c r="V18" i="1269"/>
  <c r="V60" i="1269"/>
  <c r="L9" i="1271"/>
  <c r="L35" i="1271"/>
  <c r="H9" i="1271"/>
  <c r="H35" i="1271"/>
  <c r="J9" i="1271"/>
  <c r="J35" i="1271"/>
  <c r="K9" i="1271"/>
  <c r="K35" i="1271"/>
  <c r="K18" i="1269"/>
  <c r="K60" i="1269"/>
  <c r="G18" i="1269"/>
  <c r="G60" i="1269"/>
  <c r="R16" i="1263"/>
  <c r="U6" i="1258"/>
  <c r="U18" i="1258"/>
  <c r="Y9" i="1271"/>
  <c r="Y35" i="1271"/>
  <c r="Z9" i="1271"/>
  <c r="Z35" i="1271"/>
  <c r="AA9" i="1271"/>
  <c r="AA35" i="1271"/>
  <c r="X9" i="1271"/>
  <c r="X35" i="1271"/>
  <c r="P9" i="1271"/>
  <c r="P35" i="1271"/>
  <c r="AC18" i="1269"/>
  <c r="AC60" i="1269"/>
  <c r="Q18" i="1269"/>
  <c r="Q26" i="1269"/>
  <c r="Q62" i="1269"/>
  <c r="AJ18" i="1269"/>
  <c r="AJ26" i="1269"/>
  <c r="AJ62" i="1269"/>
  <c r="AE16" i="1263"/>
  <c r="AH6" i="1258"/>
  <c r="AI8" i="1264"/>
  <c r="AI37" i="1269"/>
  <c r="AI64" i="1269"/>
  <c r="AC16" i="1264"/>
  <c r="AC15" i="1264"/>
  <c r="AC30" i="1260"/>
  <c r="AK19" i="1271"/>
  <c r="AA16" i="1271"/>
  <c r="AA37" i="1271"/>
  <c r="AJ16" i="1271"/>
  <c r="AJ37" i="1271"/>
  <c r="AB16" i="1271"/>
  <c r="AB37" i="1271"/>
  <c r="X16" i="1271"/>
  <c r="AK43" i="1269"/>
  <c r="AJ37" i="1269"/>
  <c r="AJ64" i="1269"/>
  <c r="AC37" i="1269"/>
  <c r="AC64" i="1269"/>
  <c r="AD37" i="1269"/>
  <c r="AD64" i="1269"/>
  <c r="V37" i="1269"/>
  <c r="V64" i="1269"/>
  <c r="R37" i="1269"/>
  <c r="R64" i="1269"/>
  <c r="N37" i="1269"/>
  <c r="N64" i="1269"/>
  <c r="AG60" i="1269"/>
  <c r="AG26" i="1269"/>
  <c r="AG62" i="1269"/>
  <c r="AG30" i="1260"/>
  <c r="AK14" i="1271"/>
  <c r="AK15" i="1271"/>
  <c r="AF9" i="1271"/>
  <c r="AF35" i="1271"/>
  <c r="AB9" i="1271"/>
  <c r="AB35" i="1271"/>
  <c r="T9" i="1271"/>
  <c r="T35" i="1271"/>
  <c r="AG9" i="1271"/>
  <c r="AG35" i="1271"/>
  <c r="AC9" i="1271"/>
  <c r="AC35" i="1271"/>
  <c r="AH9" i="1271"/>
  <c r="AH35" i="1271"/>
  <c r="AD9" i="1271"/>
  <c r="AD35" i="1271"/>
  <c r="V9" i="1271"/>
  <c r="V35" i="1271"/>
  <c r="R9" i="1271"/>
  <c r="R35" i="1271"/>
  <c r="N9" i="1271"/>
  <c r="N35" i="1271"/>
  <c r="AI9" i="1271"/>
  <c r="AI35" i="1271"/>
  <c r="AE9" i="1271"/>
  <c r="AE35" i="1271"/>
  <c r="W9" i="1271"/>
  <c r="W35" i="1271"/>
  <c r="S9" i="1271"/>
  <c r="S35" i="1271"/>
  <c r="O9" i="1271"/>
  <c r="AK23" i="1269"/>
  <c r="AK21" i="1269"/>
  <c r="AI18" i="1269"/>
  <c r="AE18" i="1269"/>
  <c r="AE26" i="1269"/>
  <c r="AE62" i="1269"/>
  <c r="W18" i="1269"/>
  <c r="W60" i="1269"/>
  <c r="S18" i="1269"/>
  <c r="X30" i="1260"/>
  <c r="Y18" i="1269"/>
  <c r="Y60" i="1269"/>
  <c r="T16" i="1263"/>
  <c r="W6" i="1258"/>
  <c r="W18" i="1258"/>
  <c r="AI16" i="1271"/>
  <c r="AI37" i="1271"/>
  <c r="O16" i="1271"/>
  <c r="O37" i="1271"/>
  <c r="AF16" i="1271"/>
  <c r="AK22" i="1271"/>
  <c r="AG16" i="1271"/>
  <c r="AG37" i="1271"/>
  <c r="AC16" i="1271"/>
  <c r="AC37" i="1271"/>
  <c r="Y16" i="1271"/>
  <c r="AE37" i="1269"/>
  <c r="AE64" i="1269"/>
  <c r="AA37" i="1269"/>
  <c r="AA64" i="1269"/>
  <c r="AA15" i="1263"/>
  <c r="AD7" i="1258"/>
  <c r="AD19" i="1258"/>
  <c r="X15" i="1263"/>
  <c r="AA7" i="1258"/>
  <c r="AA19" i="1258"/>
  <c r="AE16" i="1271"/>
  <c r="S16" i="1271"/>
  <c r="AG37" i="1269"/>
  <c r="AG64" i="1269"/>
  <c r="AA23" i="1321"/>
  <c r="AD15" i="1263"/>
  <c r="AG7" i="1258"/>
  <c r="AG19" i="1258"/>
  <c r="W16" i="1271"/>
  <c r="W37" i="1271"/>
  <c r="K16" i="1271"/>
  <c r="K37" i="1271"/>
  <c r="Y37" i="1269"/>
  <c r="Y64" i="1269"/>
  <c r="T37" i="1269"/>
  <c r="T64" i="1269"/>
  <c r="O60" i="1269"/>
  <c r="T18" i="1269"/>
  <c r="T60" i="1269"/>
  <c r="AK13" i="1271"/>
  <c r="AK12" i="1271"/>
  <c r="AK22" i="1269"/>
  <c r="AK24" i="1269"/>
  <c r="AD16" i="1263"/>
  <c r="AG6" i="1258"/>
  <c r="W16" i="1263"/>
  <c r="Z6" i="1258"/>
  <c r="I16" i="1263"/>
  <c r="L6" i="1258"/>
  <c r="L18" i="1258"/>
  <c r="D16" i="1263"/>
  <c r="G6" i="1258"/>
  <c r="G18" i="1258"/>
  <c r="AK20" i="1269"/>
  <c r="AL20" i="1269"/>
  <c r="G16" i="1263"/>
  <c r="J6" i="1258"/>
  <c r="J10" i="1266"/>
  <c r="J9" i="1266"/>
  <c r="AF18" i="1269"/>
  <c r="P18" i="1269"/>
  <c r="P26" i="1269"/>
  <c r="P62" i="1269"/>
  <c r="AA18" i="1269"/>
  <c r="U16" i="1263"/>
  <c r="X6" i="1258"/>
  <c r="O16" i="1263"/>
  <c r="R6" i="1258"/>
  <c r="R18" i="1258"/>
  <c r="K16" i="1263"/>
  <c r="N6" i="1258"/>
  <c r="N18" i="1258"/>
  <c r="E16" i="1263"/>
  <c r="H6" i="1258"/>
  <c r="I8" i="1264"/>
  <c r="I6" i="1259"/>
  <c r="AK11" i="1271"/>
  <c r="AK10" i="1271"/>
  <c r="B16" i="1263"/>
  <c r="E6" i="1258"/>
  <c r="E18" i="1258"/>
  <c r="AJ9" i="1259"/>
  <c r="G33" i="1259"/>
  <c r="H10" i="1259"/>
  <c r="J10" i="1259"/>
  <c r="I34" i="1311"/>
  <c r="I13" i="1311"/>
  <c r="H34" i="1311"/>
  <c r="H13" i="1311"/>
  <c r="H7" i="1324"/>
  <c r="AK19" i="1269"/>
  <c r="AL19" i="1269"/>
  <c r="U18" i="1269"/>
  <c r="U60" i="1269"/>
  <c r="M9" i="1271"/>
  <c r="M35" i="1271"/>
  <c r="U9" i="1271"/>
  <c r="U35" i="1271"/>
  <c r="Q9" i="1271"/>
  <c r="Q35" i="1271"/>
  <c r="U23" i="1321"/>
  <c r="W37" i="1269"/>
  <c r="W64" i="1269"/>
  <c r="Q15" i="1263"/>
  <c r="T7" i="1258"/>
  <c r="T18" i="1266"/>
  <c r="K23" i="1321"/>
  <c r="E15" i="1263"/>
  <c r="H7" i="1258"/>
  <c r="H19" i="1258"/>
  <c r="M23" i="1321"/>
  <c r="H23" i="1321"/>
  <c r="AK38" i="1269"/>
  <c r="N16" i="1271"/>
  <c r="N37" i="1271"/>
  <c r="J16" i="1271"/>
  <c r="J37" i="1271"/>
  <c r="U37" i="1269"/>
  <c r="U64" i="1269"/>
  <c r="AK17" i="1271"/>
  <c r="AB15" i="1263"/>
  <c r="AE7" i="1258"/>
  <c r="AE18" i="1266"/>
  <c r="N15" i="1263"/>
  <c r="Q7" i="1258"/>
  <c r="Q19" i="1258"/>
  <c r="K15" i="1263"/>
  <c r="N7" i="1258"/>
  <c r="N19" i="1258"/>
  <c r="L23" i="1321"/>
  <c r="AI16" i="1321"/>
  <c r="G16" i="1271"/>
  <c r="G37" i="1271"/>
  <c r="AH16" i="1271"/>
  <c r="AH37" i="1271"/>
  <c r="AD16" i="1271"/>
  <c r="AD37" i="1271"/>
  <c r="Z16" i="1271"/>
  <c r="Z37" i="1271"/>
  <c r="V16" i="1271"/>
  <c r="V37" i="1271"/>
  <c r="U16" i="1271"/>
  <c r="U37" i="1271"/>
  <c r="Q16" i="1271"/>
  <c r="Q37" i="1271"/>
  <c r="M16" i="1271"/>
  <c r="M37" i="1271"/>
  <c r="I16" i="1271"/>
  <c r="I37" i="1271"/>
  <c r="R16" i="1271"/>
  <c r="R37" i="1271"/>
  <c r="AK18" i="1271"/>
  <c r="G37" i="1269"/>
  <c r="G64" i="1269"/>
  <c r="AH37" i="1269"/>
  <c r="AH64" i="1269"/>
  <c r="Z37" i="1269"/>
  <c r="Z64" i="1269"/>
  <c r="O37" i="1269"/>
  <c r="O64" i="1269"/>
  <c r="AF37" i="1269"/>
  <c r="AF64" i="1269"/>
  <c r="AB37" i="1269"/>
  <c r="X37" i="1269"/>
  <c r="X64" i="1269"/>
  <c r="P37" i="1269"/>
  <c r="P64" i="1269"/>
  <c r="L37" i="1269"/>
  <c r="L64" i="1269"/>
  <c r="H37" i="1269"/>
  <c r="H64" i="1269"/>
  <c r="Q37" i="1269"/>
  <c r="Q64" i="1269"/>
  <c r="M37" i="1269"/>
  <c r="M64" i="1269"/>
  <c r="AK39" i="1269"/>
  <c r="AL39" i="1269"/>
  <c r="AC15" i="1263"/>
  <c r="AF7" i="1258"/>
  <c r="R15" i="1263"/>
  <c r="U7" i="1258"/>
  <c r="V8" i="1259"/>
  <c r="O15" i="1263"/>
  <c r="R7" i="1258"/>
  <c r="S8" i="1259"/>
  <c r="L15" i="1263"/>
  <c r="O7" i="1258"/>
  <c r="O19" i="1258"/>
  <c r="B15" i="1263"/>
  <c r="E7" i="1258"/>
  <c r="E19" i="1258"/>
  <c r="H15" i="1263"/>
  <c r="K7" i="1258"/>
  <c r="L8" i="1259"/>
  <c r="O23" i="1321"/>
  <c r="W15" i="1263"/>
  <c r="Z7" i="1258"/>
  <c r="Z18" i="1266"/>
  <c r="T15" i="1263"/>
  <c r="W7" i="1258"/>
  <c r="S15" i="1263"/>
  <c r="V7" i="1258"/>
  <c r="V19" i="1258"/>
  <c r="P15" i="1263"/>
  <c r="S7" i="1258"/>
  <c r="S18" i="1266"/>
  <c r="M15" i="1263"/>
  <c r="P7" i="1258"/>
  <c r="P19" i="1258"/>
  <c r="C15" i="1263"/>
  <c r="F7" i="1258"/>
  <c r="AE15" i="1263"/>
  <c r="AH7" i="1258"/>
  <c r="AI8" i="1259"/>
  <c r="AF23" i="1321"/>
  <c r="R23" i="1321"/>
  <c r="G15" i="1263"/>
  <c r="J7" i="1258"/>
  <c r="K8" i="1259"/>
  <c r="D15" i="1263"/>
  <c r="G7" i="1258"/>
  <c r="H8" i="1259"/>
  <c r="H21" i="1259"/>
  <c r="AI16" i="1264"/>
  <c r="AI15" i="1264"/>
  <c r="AF8" i="1259"/>
  <c r="AG18" i="1266"/>
  <c r="Y8" i="1259"/>
  <c r="AF30" i="1260"/>
  <c r="Y16" i="1264"/>
  <c r="Y15" i="1264"/>
  <c r="AK42" i="1269"/>
  <c r="AK41" i="1269"/>
  <c r="W30" i="1260"/>
  <c r="AA30" i="1260"/>
  <c r="AB30" i="1260"/>
  <c r="AE30" i="1260"/>
  <c r="Y30" i="1260"/>
  <c r="AF16" i="1264"/>
  <c r="AF15" i="1264"/>
  <c r="AB16" i="1264"/>
  <c r="AB15" i="1264"/>
  <c r="AK20" i="1271"/>
  <c r="V30" i="1260"/>
  <c r="AD30" i="1260"/>
  <c r="AH30" i="1260"/>
  <c r="Z30" i="1260"/>
  <c r="AE16" i="1264"/>
  <c r="AE15" i="1264"/>
  <c r="AA16" i="1264"/>
  <c r="AA15" i="1264"/>
  <c r="W16" i="1264"/>
  <c r="W15" i="1264"/>
  <c r="I37" i="1269"/>
  <c r="I64" i="1269"/>
  <c r="AK21" i="1271"/>
  <c r="O30" i="1260"/>
  <c r="AK40" i="1269"/>
  <c r="R30" i="1260"/>
  <c r="I16" i="1264"/>
  <c r="T16" i="1271"/>
  <c r="T37" i="1271"/>
  <c r="P16" i="1271"/>
  <c r="S37" i="1269"/>
  <c r="S64" i="1269"/>
  <c r="K37" i="1269"/>
  <c r="K64" i="1269"/>
  <c r="I8" i="1259"/>
  <c r="AJ16" i="1260"/>
  <c r="L16" i="1271"/>
  <c r="T16" i="1264"/>
  <c r="T15" i="1264"/>
  <c r="P16" i="1264"/>
  <c r="L16" i="1264"/>
  <c r="S16" i="1264"/>
  <c r="S15" i="1264"/>
  <c r="O16" i="1264"/>
  <c r="O15" i="1264"/>
  <c r="K16" i="1264"/>
  <c r="T30" i="1260"/>
  <c r="S30" i="1260"/>
  <c r="P30" i="1260"/>
  <c r="R16" i="1264"/>
  <c r="R15" i="1264"/>
  <c r="N16" i="1264"/>
  <c r="N15" i="1264"/>
  <c r="J16" i="1264"/>
  <c r="H18" i="1258"/>
  <c r="AJ9" i="1260"/>
  <c r="I18" i="1269"/>
  <c r="I9" i="1271"/>
  <c r="I35" i="1271"/>
  <c r="K29" i="1311"/>
  <c r="K8" i="1311"/>
  <c r="R66" i="1269"/>
  <c r="K49" i="1269"/>
  <c r="K48" i="1269"/>
  <c r="I21" i="1266"/>
  <c r="AG21" i="1266"/>
  <c r="AI50" i="1269"/>
  <c r="AI48" i="1269"/>
  <c r="AG50" i="1269"/>
  <c r="AG48" i="1269"/>
  <c r="AE21" i="1266"/>
  <c r="O21" i="1266"/>
  <c r="Q50" i="1269"/>
  <c r="Q48" i="1269"/>
  <c r="E21" i="1266"/>
  <c r="G49" i="1269"/>
  <c r="X66" i="1269"/>
  <c r="AE50" i="1269"/>
  <c r="AE48" i="1269"/>
  <c r="AC21" i="1266"/>
  <c r="AC50" i="1269"/>
  <c r="AC48" i="1269"/>
  <c r="AA21" i="1266"/>
  <c r="J50" i="1269"/>
  <c r="AI23" i="1266"/>
  <c r="P50" i="1269"/>
  <c r="P48" i="1269"/>
  <c r="N21" i="1266"/>
  <c r="AI22" i="1266"/>
  <c r="I49" i="1269"/>
  <c r="I48" i="1269"/>
  <c r="G21" i="1266"/>
  <c r="H21" i="1266"/>
  <c r="J49" i="1269"/>
  <c r="J48" i="1269"/>
  <c r="AD21" i="1266"/>
  <c r="AF50" i="1269"/>
  <c r="AF48" i="1269"/>
  <c r="L21" i="1266"/>
  <c r="N50" i="1269"/>
  <c r="N48" i="1269"/>
  <c r="J21" i="1266"/>
  <c r="L49" i="1269"/>
  <c r="L48" i="1269"/>
  <c r="AJ50" i="1269"/>
  <c r="AJ48" i="1269"/>
  <c r="AH21" i="1266"/>
  <c r="O50" i="1269"/>
  <c r="O48" i="1269"/>
  <c r="M21" i="1266"/>
  <c r="Q11" i="1265"/>
  <c r="Q42" i="1265"/>
  <c r="Z38" i="1271"/>
  <c r="W50" i="1269"/>
  <c r="W48" i="1269"/>
  <c r="U21" i="1266"/>
  <c r="AD38" i="1271"/>
  <c r="AC38" i="1271"/>
  <c r="H5" i="1321"/>
  <c r="H5" i="1260"/>
  <c r="D5" i="1331"/>
  <c r="F28" i="1331"/>
  <c r="D9" i="1341"/>
  <c r="O30" i="1333"/>
  <c r="O28" i="1333"/>
  <c r="V28" i="1333"/>
  <c r="G6" i="1333"/>
  <c r="D25" i="1331"/>
  <c r="D11" i="1332"/>
  <c r="F10" i="1334"/>
  <c r="Q28" i="1333"/>
  <c r="D10" i="1339"/>
  <c r="G6" i="1331"/>
  <c r="G28" i="1331"/>
  <c r="G6" i="1332"/>
  <c r="G28" i="1332"/>
  <c r="U28" i="1333"/>
  <c r="K33" i="1311"/>
  <c r="K12" i="1311"/>
  <c r="D10" i="1345"/>
  <c r="L28" i="1346"/>
  <c r="G6" i="1346"/>
  <c r="H21" i="1334"/>
  <c r="H21" i="1345"/>
  <c r="D6" i="1339"/>
  <c r="L28" i="1339"/>
  <c r="Y30" i="1338"/>
  <c r="F6" i="1339"/>
  <c r="F28" i="1339"/>
  <c r="M28" i="1339"/>
  <c r="M30" i="1339"/>
  <c r="G21" i="1340"/>
  <c r="D21" i="1340"/>
  <c r="F28" i="1346"/>
  <c r="O28" i="1345"/>
  <c r="O30" i="1345"/>
  <c r="W28" i="1345"/>
  <c r="W30" i="1345"/>
  <c r="I56" i="1258"/>
  <c r="I57" i="1258"/>
  <c r="D10" i="1338"/>
  <c r="F6" i="1338"/>
  <c r="L28" i="1338"/>
  <c r="F21" i="1338"/>
  <c r="D21" i="1338"/>
  <c r="F11" i="1339"/>
  <c r="D11" i="1339"/>
  <c r="G21" i="1339"/>
  <c r="D21" i="1339"/>
  <c r="G10" i="1342"/>
  <c r="L28" i="1342"/>
  <c r="I30" i="1344"/>
  <c r="F6" i="1344"/>
  <c r="M30" i="1344"/>
  <c r="M28" i="1344"/>
  <c r="Q30" i="1344"/>
  <c r="Q28" i="1344"/>
  <c r="D11" i="1344"/>
  <c r="D5" i="1345"/>
  <c r="G28" i="1345"/>
  <c r="F11" i="1346"/>
  <c r="D11" i="1346"/>
  <c r="F28" i="1340"/>
  <c r="D17" i="1341"/>
  <c r="Q30" i="1338"/>
  <c r="Q28" i="1338"/>
  <c r="T28" i="1338"/>
  <c r="O28" i="1339"/>
  <c r="K53" i="1258"/>
  <c r="G53" i="1258"/>
  <c r="G6" i="1340"/>
  <c r="K30" i="1344"/>
  <c r="U28" i="1345"/>
  <c r="J28" i="1342"/>
  <c r="M30" i="1345"/>
  <c r="I30" i="1345"/>
  <c r="H10" i="1339"/>
  <c r="I28" i="1340"/>
  <c r="Z15" i="1263"/>
  <c r="AC7" i="1258"/>
  <c r="Y15" i="1263"/>
  <c r="AB7" i="1258"/>
  <c r="J15" i="1263"/>
  <c r="M7" i="1258"/>
  <c r="I15" i="1263"/>
  <c r="L7" i="1258"/>
  <c r="I23" i="1258"/>
  <c r="AI11" i="1258"/>
  <c r="F21" i="1344"/>
  <c r="D20" i="1344"/>
  <c r="H20" i="1344"/>
  <c r="L10" i="1259"/>
  <c r="F22" i="1341"/>
  <c r="H10" i="1338"/>
  <c r="H25" i="1342"/>
  <c r="Y28" i="1331"/>
  <c r="L53" i="1258"/>
  <c r="W28" i="1331"/>
  <c r="U28" i="1331"/>
  <c r="S28" i="1331"/>
  <c r="Q28" i="1331"/>
  <c r="H53" i="1258"/>
  <c r="O28" i="1331"/>
  <c r="F53" i="1258"/>
  <c r="V15" i="1263"/>
  <c r="Y7" i="1258"/>
  <c r="F15" i="1263"/>
  <c r="I7" i="1258"/>
  <c r="D18" i="1342"/>
  <c r="H18" i="1342"/>
  <c r="H10" i="1342"/>
  <c r="I28" i="1345"/>
  <c r="H25" i="1344"/>
  <c r="G25" i="1333"/>
  <c r="F21" i="1334"/>
  <c r="F21" i="1335"/>
  <c r="F24" i="1335"/>
  <c r="H16" i="1263"/>
  <c r="K6" i="1258"/>
  <c r="G21" i="1344"/>
  <c r="F6" i="1342"/>
  <c r="AA16" i="1263"/>
  <c r="AD6" i="1258"/>
  <c r="S16" i="1263"/>
  <c r="V6" i="1258"/>
  <c r="M16" i="1263"/>
  <c r="P6" i="1258"/>
  <c r="L16" i="1263"/>
  <c r="O6" i="1258"/>
  <c r="D6" i="1346"/>
  <c r="G28" i="1342"/>
  <c r="Y16" i="1263"/>
  <c r="AB6" i="1258"/>
  <c r="Q16" i="1263"/>
  <c r="T6" i="1258"/>
  <c r="D10" i="1333"/>
  <c r="G21" i="1334"/>
  <c r="G24" i="1334"/>
  <c r="G21" i="1335"/>
  <c r="G24" i="1335"/>
  <c r="D18" i="1346"/>
  <c r="D15" i="1344"/>
  <c r="D10" i="1344"/>
  <c r="D8" i="1344"/>
  <c r="D8" i="1332"/>
  <c r="D6" i="1332"/>
  <c r="F25" i="1333"/>
  <c r="D25" i="1333"/>
  <c r="D9" i="1329"/>
  <c r="D11" i="1329"/>
  <c r="D20" i="1335"/>
  <c r="D18" i="1335"/>
  <c r="D13" i="1335"/>
  <c r="D10" i="1335"/>
  <c r="D5" i="1342"/>
  <c r="AE23" i="1258"/>
  <c r="AA23" i="1258"/>
  <c r="W23" i="1258"/>
  <c r="S23" i="1258"/>
  <c r="O23" i="1258"/>
  <c r="K23" i="1258"/>
  <c r="G25" i="1346"/>
  <c r="D25" i="1346"/>
  <c r="F21" i="1332"/>
  <c r="D21" i="1332"/>
  <c r="F25" i="1332"/>
  <c r="D25" i="1332"/>
  <c r="G21" i="1329"/>
  <c r="G24" i="1329"/>
  <c r="D25" i="1342"/>
  <c r="G21" i="1346"/>
  <c r="D21" i="1346"/>
  <c r="D15" i="1346"/>
  <c r="G25" i="1344"/>
  <c r="D25" i="1344"/>
  <c r="D24" i="1344"/>
  <c r="D9" i="1344"/>
  <c r="D6" i="1344"/>
  <c r="D9" i="1332"/>
  <c r="D16" i="1332"/>
  <c r="D10" i="1332"/>
  <c r="G21" i="1333"/>
  <c r="D21" i="1333"/>
  <c r="D8" i="1329"/>
  <c r="D15" i="1329"/>
  <c r="D19" i="1334"/>
  <c r="D18" i="1334"/>
  <c r="D5" i="1335"/>
  <c r="AJ31" i="1265"/>
  <c r="I51" i="1265"/>
  <c r="AB52" i="1269"/>
  <c r="AJ32" i="1265"/>
  <c r="C17" i="1326"/>
  <c r="S26" i="1269"/>
  <c r="S62" i="1269"/>
  <c r="AK61" i="1269"/>
  <c r="H74" i="1269"/>
  <c r="W12" i="1258"/>
  <c r="W24" i="1258"/>
  <c r="Y28" i="1271"/>
  <c r="Y40" i="1271"/>
  <c r="G8" i="1264"/>
  <c r="G6" i="1259"/>
  <c r="G18" i="1259"/>
  <c r="X26" i="1269"/>
  <c r="X62" i="1269"/>
  <c r="K8" i="1264"/>
  <c r="K6" i="1259"/>
  <c r="AC26" i="1269"/>
  <c r="AC62" i="1269"/>
  <c r="AJ60" i="1269"/>
  <c r="J18" i="1258"/>
  <c r="K19" i="1258"/>
  <c r="AA28" i="1271"/>
  <c r="AA40" i="1271"/>
  <c r="AF28" i="1271"/>
  <c r="AF40" i="1271"/>
  <c r="Q18" i="1258"/>
  <c r="U8" i="1259"/>
  <c r="S28" i="1271"/>
  <c r="S40" i="1271"/>
  <c r="U10" i="1266"/>
  <c r="U9" i="1266"/>
  <c r="V7" i="1265"/>
  <c r="V29" i="1265"/>
  <c r="AE10" i="1266"/>
  <c r="AE9" i="1266"/>
  <c r="AE12" i="1266"/>
  <c r="AF8" i="1265"/>
  <c r="AF30" i="1265"/>
  <c r="AF8" i="1264"/>
  <c r="AF6" i="1259"/>
  <c r="AF12" i="1259"/>
  <c r="Q9" i="1266"/>
  <c r="Q12" i="1266"/>
  <c r="R8" i="1265"/>
  <c r="R30" i="1265"/>
  <c r="J56" i="1258"/>
  <c r="J57" i="1258"/>
  <c r="D10" i="1334"/>
  <c r="AJ26" i="1265"/>
  <c r="C12" i="1326"/>
  <c r="AJ20" i="1265"/>
  <c r="C6" i="1326"/>
  <c r="C15" i="1326"/>
  <c r="AJ21" i="1265"/>
  <c r="C7" i="1326"/>
  <c r="F10" i="1266"/>
  <c r="F9" i="1266"/>
  <c r="AJ37" i="1265"/>
  <c r="C22" i="1326"/>
  <c r="AJ38" i="1265"/>
  <c r="C23" i="1326"/>
  <c r="AJ35" i="1265"/>
  <c r="C20" i="1326"/>
  <c r="AJ34" i="1265"/>
  <c r="C19" i="1326"/>
  <c r="AJ33" i="1265"/>
  <c r="C18" i="1326"/>
  <c r="AJ40" i="1265"/>
  <c r="C25" i="1326"/>
  <c r="AJ36" i="1265"/>
  <c r="C21" i="1326"/>
  <c r="X44" i="1269"/>
  <c r="X65" i="1269"/>
  <c r="V17" i="1266"/>
  <c r="D10" i="1346"/>
  <c r="D10" i="1331"/>
  <c r="H24" i="1329"/>
  <c r="H19" i="1341"/>
  <c r="D11" i="1331"/>
  <c r="U44" i="1269"/>
  <c r="U65" i="1269"/>
  <c r="S17" i="1266"/>
  <c r="Y44" i="1269"/>
  <c r="Y65" i="1269"/>
  <c r="W17" i="1266"/>
  <c r="J7" i="1265"/>
  <c r="J29" i="1265"/>
  <c r="I12" i="1266"/>
  <c r="J8" i="1265"/>
  <c r="J30" i="1265"/>
  <c r="Z66" i="1269"/>
  <c r="Z52" i="1269"/>
  <c r="S44" i="1269"/>
  <c r="S65" i="1269"/>
  <c r="Q17" i="1266"/>
  <c r="I22" i="1259"/>
  <c r="I19" i="1259"/>
  <c r="F28" i="1342"/>
  <c r="G28" i="1340"/>
  <c r="I21" i="1259"/>
  <c r="W8" i="1259"/>
  <c r="X19" i="1258"/>
  <c r="AA52" i="1269"/>
  <c r="AA67" i="1269"/>
  <c r="H23" i="1259"/>
  <c r="X12" i="1258"/>
  <c r="X24" i="1258"/>
  <c r="W10" i="1266"/>
  <c r="W9" i="1266"/>
  <c r="W12" i="1266"/>
  <c r="AF10" i="1266"/>
  <c r="AF9" i="1266"/>
  <c r="AF12" i="1266"/>
  <c r="AG8" i="1265"/>
  <c r="AG30" i="1265"/>
  <c r="AH26" i="1269"/>
  <c r="AH62" i="1269"/>
  <c r="Z8" i="1264"/>
  <c r="Z6" i="1259"/>
  <c r="H10" i="1344"/>
  <c r="AD17" i="1266"/>
  <c r="AF44" i="1269"/>
  <c r="AF65" i="1269"/>
  <c r="K16" i="1259"/>
  <c r="J17" i="1259"/>
  <c r="H19" i="1259"/>
  <c r="H22" i="1259"/>
  <c r="AE17" i="1266"/>
  <c r="AG44" i="1269"/>
  <c r="AG65" i="1269"/>
  <c r="D10" i="1342"/>
  <c r="F28" i="1338"/>
  <c r="M26" i="1269"/>
  <c r="M62" i="1269"/>
  <c r="K18" i="1266"/>
  <c r="K20" i="1266"/>
  <c r="V52" i="1269"/>
  <c r="V67" i="1269"/>
  <c r="Y37" i="1271"/>
  <c r="N60" i="1269"/>
  <c r="I18" i="1259"/>
  <c r="AI26" i="1269"/>
  <c r="AI62" i="1269"/>
  <c r="R8" i="1264"/>
  <c r="R7" i="1264"/>
  <c r="R21" i="1264"/>
  <c r="J60" i="1269"/>
  <c r="Y10" i="1266"/>
  <c r="Y9" i="1266"/>
  <c r="AD15" i="1264"/>
  <c r="E19" i="1341"/>
  <c r="H10" i="1334"/>
  <c r="H24" i="1334"/>
  <c r="I15" i="1341"/>
  <c r="H15" i="1341"/>
  <c r="E15" i="1341"/>
  <c r="AB8" i="1259"/>
  <c r="G34" i="1311"/>
  <c r="G13" i="1311"/>
  <c r="U17" i="1266"/>
  <c r="D6" i="1335"/>
  <c r="I20" i="1259"/>
  <c r="I23" i="1259"/>
  <c r="I25" i="1341"/>
  <c r="H25" i="1341"/>
  <c r="E25" i="1341"/>
  <c r="C24" i="1329"/>
  <c r="D20" i="1341"/>
  <c r="I11" i="1341"/>
  <c r="H11" i="1341"/>
  <c r="E11" i="1341"/>
  <c r="D21" i="1329"/>
  <c r="D21" i="1334"/>
  <c r="H30" i="1345"/>
  <c r="AJ44" i="1269"/>
  <c r="AJ65" i="1269"/>
  <c r="AH17" i="1266"/>
  <c r="G28" i="1338"/>
  <c r="D21" i="1344"/>
  <c r="F24" i="1334"/>
  <c r="AI11" i="1266"/>
  <c r="K56" i="1258"/>
  <c r="K57" i="1258"/>
  <c r="H24" i="1335"/>
  <c r="AJ27" i="1265"/>
  <c r="C13" i="1326"/>
  <c r="AA17" i="1266"/>
  <c r="AC44" i="1269"/>
  <c r="AC65" i="1269"/>
  <c r="D24" i="1334"/>
  <c r="F28" i="1345"/>
  <c r="F4" i="1266"/>
  <c r="G4" i="1259"/>
  <c r="G4" i="1265"/>
  <c r="G4" i="1264"/>
  <c r="E4" i="1320"/>
  <c r="C4" i="1263"/>
  <c r="H4" i="1269"/>
  <c r="F4" i="1258"/>
  <c r="F51" i="1258"/>
  <c r="H5" i="1271"/>
  <c r="O26" i="1269"/>
  <c r="O62" i="1269"/>
  <c r="L26" i="1269"/>
  <c r="L62" i="1269"/>
  <c r="R26" i="1269"/>
  <c r="R62" i="1269"/>
  <c r="G18" i="1266"/>
  <c r="G20" i="1266"/>
  <c r="G19" i="1258"/>
  <c r="N8" i="1264"/>
  <c r="N6" i="1259"/>
  <c r="R10" i="1266"/>
  <c r="R9" i="1266"/>
  <c r="R12" i="1266"/>
  <c r="S60" i="1269"/>
  <c r="M12" i="1266"/>
  <c r="N8" i="1265"/>
  <c r="N30" i="1265"/>
  <c r="S18" i="1258"/>
  <c r="S10" i="1266"/>
  <c r="S9" i="1266"/>
  <c r="AJ9" i="1265"/>
  <c r="G51" i="1265"/>
  <c r="Z26" i="1269"/>
  <c r="Z62" i="1269"/>
  <c r="AL25" i="1269"/>
  <c r="F74" i="1269"/>
  <c r="L7" i="1259"/>
  <c r="AJ7" i="1259"/>
  <c r="G31" i="1259"/>
  <c r="AJ14" i="1264"/>
  <c r="R12" i="1258"/>
  <c r="R24" i="1258"/>
  <c r="R19" i="1258"/>
  <c r="T8" i="1259"/>
  <c r="S19" i="1258"/>
  <c r="T6" i="1259"/>
  <c r="T7" i="1264"/>
  <c r="T21" i="1264"/>
  <c r="G10" i="1266"/>
  <c r="G9" i="1266"/>
  <c r="H7" i="1265"/>
  <c r="H29" i="1265"/>
  <c r="U26" i="1269"/>
  <c r="U62" i="1269"/>
  <c r="W26" i="1269"/>
  <c r="W62" i="1269"/>
  <c r="AF18" i="1258"/>
  <c r="AC10" i="1266"/>
  <c r="AC9" i="1266"/>
  <c r="Q60" i="1269"/>
  <c r="AH28" i="1271"/>
  <c r="AH40" i="1271"/>
  <c r="AI60" i="1269"/>
  <c r="AD8" i="1264"/>
  <c r="AF12" i="1258"/>
  <c r="AF24" i="1258"/>
  <c r="AH60" i="1269"/>
  <c r="AB28" i="1271"/>
  <c r="AB40" i="1271"/>
  <c r="AC28" i="1271"/>
  <c r="AC40" i="1271"/>
  <c r="AE8" i="1259"/>
  <c r="AH12" i="1258"/>
  <c r="AH24" i="1258"/>
  <c r="P28" i="1271"/>
  <c r="P40" i="1271"/>
  <c r="Z60" i="1269"/>
  <c r="AH10" i="1266"/>
  <c r="AH9" i="1266"/>
  <c r="AH12" i="1266"/>
  <c r="AI8" i="1265"/>
  <c r="AI30" i="1265"/>
  <c r="V26" i="1269"/>
  <c r="V62" i="1269"/>
  <c r="AA18" i="1258"/>
  <c r="AB8" i="1264"/>
  <c r="AA10" i="1266"/>
  <c r="AA9" i="1266"/>
  <c r="I18" i="1258"/>
  <c r="J8" i="1264"/>
  <c r="J6" i="1259"/>
  <c r="J18" i="1259"/>
  <c r="H10" i="1266"/>
  <c r="H9" i="1266"/>
  <c r="I7" i="1265"/>
  <c r="I29" i="1265"/>
  <c r="AH18" i="1258"/>
  <c r="AE28" i="1271"/>
  <c r="AE40" i="1271"/>
  <c r="H15" i="1324"/>
  <c r="J15" i="1324"/>
  <c r="C8" i="1312"/>
  <c r="AB21" i="1266"/>
  <c r="AC11" i="1265"/>
  <c r="AC42" i="1265"/>
  <c r="AD49" i="1269"/>
  <c r="AD48" i="1269"/>
  <c r="AD66" i="1269"/>
  <c r="AK27" i="1269"/>
  <c r="F76" i="1269"/>
  <c r="J63" i="1269"/>
  <c r="AK63" i="1269"/>
  <c r="H76" i="1269"/>
  <c r="K26" i="1269"/>
  <c r="K62" i="1269"/>
  <c r="AK59" i="1269"/>
  <c r="H72" i="1269"/>
  <c r="AK8" i="1269"/>
  <c r="F72" i="1269"/>
  <c r="AJ6" i="1265"/>
  <c r="G48" i="1265"/>
  <c r="G19" i="1265"/>
  <c r="AJ19" i="1265"/>
  <c r="I48" i="1265"/>
  <c r="H18" i="1266"/>
  <c r="H20" i="1266"/>
  <c r="V18" i="1266"/>
  <c r="AE19" i="1258"/>
  <c r="R52" i="1269"/>
  <c r="Z28" i="1271"/>
  <c r="Z40" i="1271"/>
  <c r="S37" i="1271"/>
  <c r="AG28" i="1271"/>
  <c r="AG40" i="1271"/>
  <c r="Z12" i="1258"/>
  <c r="Z24" i="1258"/>
  <c r="H45" i="1271"/>
  <c r="AJ28" i="1271"/>
  <c r="AJ40" i="1271"/>
  <c r="E10" i="1266"/>
  <c r="E9" i="1266"/>
  <c r="AD60" i="1269"/>
  <c r="AD26" i="1269"/>
  <c r="AD62" i="1269"/>
  <c r="G26" i="1269"/>
  <c r="G62" i="1269"/>
  <c r="F8" i="1264"/>
  <c r="F6" i="1259"/>
  <c r="F18" i="1259"/>
  <c r="H8" i="1264"/>
  <c r="H6" i="1259"/>
  <c r="H18" i="1259"/>
  <c r="N10" i="1266"/>
  <c r="N9" i="1266"/>
  <c r="N12" i="1266"/>
  <c r="O8" i="1265"/>
  <c r="O30" i="1265"/>
  <c r="S8" i="1264"/>
  <c r="P60" i="1269"/>
  <c r="O8" i="1264"/>
  <c r="O7" i="1264"/>
  <c r="O21" i="1264"/>
  <c r="V8" i="1264"/>
  <c r="V6" i="1259"/>
  <c r="V12" i="1259"/>
  <c r="AD28" i="1271"/>
  <c r="AD40" i="1271"/>
  <c r="R7" i="1265"/>
  <c r="R29" i="1265"/>
  <c r="U12" i="1258"/>
  <c r="U24" i="1258"/>
  <c r="T26" i="1269"/>
  <c r="T62" i="1269"/>
  <c r="AE60" i="1269"/>
  <c r="X28" i="1271"/>
  <c r="X40" i="1271"/>
  <c r="AA18" i="1266"/>
  <c r="AA20" i="1266"/>
  <c r="AF37" i="1271"/>
  <c r="AH19" i="1258"/>
  <c r="AA12" i="1258"/>
  <c r="AA24" i="1258"/>
  <c r="W19" i="1258"/>
  <c r="V28" i="1271"/>
  <c r="V40" i="1271"/>
  <c r="Y52" i="1269"/>
  <c r="Y67" i="1269"/>
  <c r="X37" i="1271"/>
  <c r="O28" i="1271"/>
  <c r="O40" i="1271"/>
  <c r="W18" i="1266"/>
  <c r="W14" i="1266"/>
  <c r="O18" i="1266"/>
  <c r="O20" i="1266"/>
  <c r="AD18" i="1266"/>
  <c r="AD14" i="1266"/>
  <c r="X8" i="1259"/>
  <c r="AE12" i="1258"/>
  <c r="AE24" i="1258"/>
  <c r="W28" i="1271"/>
  <c r="W40" i="1271"/>
  <c r="P8" i="1259"/>
  <c r="AG6" i="1259"/>
  <c r="AG7" i="1264"/>
  <c r="AG21" i="1264"/>
  <c r="X8" i="1264"/>
  <c r="X7" i="1264"/>
  <c r="X21" i="1264"/>
  <c r="AF7" i="1265"/>
  <c r="AF29" i="1265"/>
  <c r="AI28" i="1271"/>
  <c r="AI40" i="1271"/>
  <c r="Y26" i="1269"/>
  <c r="Y62" i="1269"/>
  <c r="O35" i="1271"/>
  <c r="AK35" i="1271"/>
  <c r="J44" i="1271"/>
  <c r="AD6" i="1259"/>
  <c r="AD7" i="1264"/>
  <c r="AD21" i="1264"/>
  <c r="T20" i="1266"/>
  <c r="T14" i="1266"/>
  <c r="T52" i="1269"/>
  <c r="T67" i="1269"/>
  <c r="T19" i="1258"/>
  <c r="AH8" i="1259"/>
  <c r="AB64" i="1269"/>
  <c r="AK64" i="1269"/>
  <c r="H77" i="1269"/>
  <c r="AH18" i="1266"/>
  <c r="AH20" i="1266"/>
  <c r="AE37" i="1271"/>
  <c r="AG12" i="1258"/>
  <c r="AG24" i="1258"/>
  <c r="AF19" i="1258"/>
  <c r="Q28" i="1271"/>
  <c r="Q40" i="1271"/>
  <c r="L10" i="1266"/>
  <c r="L9" i="1266"/>
  <c r="Z18" i="1258"/>
  <c r="Z10" i="1266"/>
  <c r="Z9" i="1266"/>
  <c r="AA8" i="1264"/>
  <c r="U12" i="1266"/>
  <c r="V8" i="1265"/>
  <c r="V30" i="1265"/>
  <c r="M8" i="1264"/>
  <c r="M6" i="1259"/>
  <c r="AA60" i="1269"/>
  <c r="AA26" i="1269"/>
  <c r="AA62" i="1269"/>
  <c r="AG18" i="1258"/>
  <c r="AG10" i="1266"/>
  <c r="AG9" i="1266"/>
  <c r="AH8" i="1264"/>
  <c r="AI6" i="1259"/>
  <c r="AI12" i="1259"/>
  <c r="AI7" i="1264"/>
  <c r="AI21" i="1264"/>
  <c r="X18" i="1258"/>
  <c r="X10" i="1266"/>
  <c r="X9" i="1266"/>
  <c r="Y8" i="1264"/>
  <c r="AF60" i="1269"/>
  <c r="AF26" i="1269"/>
  <c r="AF62" i="1269"/>
  <c r="AK18" i="1269"/>
  <c r="F73" i="1269"/>
  <c r="J21" i="1324"/>
  <c r="J28" i="1324"/>
  <c r="J25" i="1324"/>
  <c r="E34" i="1311"/>
  <c r="E13" i="1311"/>
  <c r="J22" i="1324"/>
  <c r="J24" i="1324"/>
  <c r="J23" i="1324"/>
  <c r="C34" i="1311"/>
  <c r="C13" i="1311"/>
  <c r="D20" i="1314"/>
  <c r="E20" i="1314"/>
  <c r="J34" i="1311"/>
  <c r="J13" i="1311"/>
  <c r="E38" i="1312"/>
  <c r="H6" i="1324"/>
  <c r="J6" i="1324"/>
  <c r="C5" i="1312"/>
  <c r="J29" i="1324"/>
  <c r="H8" i="1324"/>
  <c r="J8" i="1324"/>
  <c r="J19" i="1258"/>
  <c r="R18" i="1266"/>
  <c r="R20" i="1266"/>
  <c r="P37" i="1271"/>
  <c r="N18" i="1266"/>
  <c r="N20" i="1266"/>
  <c r="N12" i="1258"/>
  <c r="N24" i="1258"/>
  <c r="U28" i="1271"/>
  <c r="U40" i="1271"/>
  <c r="J18" i="1266"/>
  <c r="J20" i="1266"/>
  <c r="R28" i="1271"/>
  <c r="R40" i="1271"/>
  <c r="X52" i="1269"/>
  <c r="X67" i="1269"/>
  <c r="U18" i="1266"/>
  <c r="U20" i="1266"/>
  <c r="U19" i="1258"/>
  <c r="S12" i="1258"/>
  <c r="S24" i="1258"/>
  <c r="AI23" i="1321"/>
  <c r="T28" i="1271"/>
  <c r="T40" i="1271"/>
  <c r="Q18" i="1266"/>
  <c r="Q20" i="1266"/>
  <c r="U52" i="1269"/>
  <c r="R8" i="1259"/>
  <c r="Q12" i="1258"/>
  <c r="Q24" i="1258"/>
  <c r="AK37" i="1269"/>
  <c r="F77" i="1269"/>
  <c r="AH52" i="1269"/>
  <c r="AH67" i="1269"/>
  <c r="F8" i="1259"/>
  <c r="F21" i="1259"/>
  <c r="Q8" i="1259"/>
  <c r="O8" i="1259"/>
  <c r="AA8" i="1259"/>
  <c r="AF18" i="1266"/>
  <c r="AF20" i="1266"/>
  <c r="E18" i="1266"/>
  <c r="E20" i="1266"/>
  <c r="P18" i="1266"/>
  <c r="P14" i="1266"/>
  <c r="Z19" i="1258"/>
  <c r="AG8" i="1259"/>
  <c r="F19" i="1258"/>
  <c r="F18" i="1266"/>
  <c r="F20" i="1266"/>
  <c r="G8" i="1259"/>
  <c r="G21" i="1259"/>
  <c r="AK9" i="1271"/>
  <c r="H44" i="1271"/>
  <c r="AG20" i="1266"/>
  <c r="AG14" i="1266"/>
  <c r="AH10" i="1265"/>
  <c r="AH41" i="1265"/>
  <c r="AB53" i="1269"/>
  <c r="AB68" i="1269"/>
  <c r="AB67" i="1269"/>
  <c r="Z20" i="1266"/>
  <c r="Z14" i="1266"/>
  <c r="Z67" i="1269"/>
  <c r="V20" i="1266"/>
  <c r="V14" i="1266"/>
  <c r="X20" i="1266"/>
  <c r="X14" i="1266"/>
  <c r="AE20" i="1266"/>
  <c r="AE14" i="1266"/>
  <c r="AF10" i="1265"/>
  <c r="AF41" i="1265"/>
  <c r="S52" i="1269"/>
  <c r="S53" i="1269"/>
  <c r="S68" i="1269"/>
  <c r="L37" i="1271"/>
  <c r="AK16" i="1271"/>
  <c r="AJ16" i="1264"/>
  <c r="S14" i="1266"/>
  <c r="S20" i="1266"/>
  <c r="K7" i="1265"/>
  <c r="K29" i="1265"/>
  <c r="J12" i="1266"/>
  <c r="K8" i="1265"/>
  <c r="K30" i="1265"/>
  <c r="I60" i="1269"/>
  <c r="I26" i="1269"/>
  <c r="I62" i="1269"/>
  <c r="C24" i="1335"/>
  <c r="D26" i="1341"/>
  <c r="D28" i="1344"/>
  <c r="E20" i="1344"/>
  <c r="E17" i="1334"/>
  <c r="E16" i="1334"/>
  <c r="E14" i="1334"/>
  <c r="E6" i="1334"/>
  <c r="E24" i="1334"/>
  <c r="E11" i="1334"/>
  <c r="E10" i="1334"/>
  <c r="E23" i="1334"/>
  <c r="E9" i="1334"/>
  <c r="E5" i="1334"/>
  <c r="E15" i="1334"/>
  <c r="E22" i="1334"/>
  <c r="E21" i="1334"/>
  <c r="E12" i="1334"/>
  <c r="E13" i="1334"/>
  <c r="E20" i="1334"/>
  <c r="E7" i="1334"/>
  <c r="E8" i="1334"/>
  <c r="D23" i="1341"/>
  <c r="C24" i="1334"/>
  <c r="E24" i="1344"/>
  <c r="P18" i="1258"/>
  <c r="Q8" i="1264"/>
  <c r="P12" i="1258"/>
  <c r="P24" i="1258"/>
  <c r="P10" i="1266"/>
  <c r="P9" i="1266"/>
  <c r="K18" i="1258"/>
  <c r="AI6" i="1258"/>
  <c r="L8" i="1264"/>
  <c r="K10" i="1266"/>
  <c r="Y19" i="1258"/>
  <c r="Z8" i="1259"/>
  <c r="Y18" i="1266"/>
  <c r="Y12" i="1258"/>
  <c r="Y24" i="1258"/>
  <c r="I22" i="1341"/>
  <c r="E22" i="1341"/>
  <c r="AI23" i="1258"/>
  <c r="AC19" i="1258"/>
  <c r="AC12" i="1258"/>
  <c r="AC24" i="1258"/>
  <c r="AD8" i="1259"/>
  <c r="AC18" i="1266"/>
  <c r="F28" i="1344"/>
  <c r="D12" i="1341"/>
  <c r="H30" i="1333"/>
  <c r="D28" i="1331"/>
  <c r="E5" i="1331"/>
  <c r="N11" i="1265"/>
  <c r="N42" i="1265"/>
  <c r="AI11" i="1265"/>
  <c r="AI42" i="1265"/>
  <c r="AE11" i="1265"/>
  <c r="AE42" i="1265"/>
  <c r="H11" i="1265"/>
  <c r="H42" i="1265"/>
  <c r="P52" i="1269"/>
  <c r="P66" i="1269"/>
  <c r="AC52" i="1269"/>
  <c r="AC66" i="1269"/>
  <c r="AE52" i="1269"/>
  <c r="AE66" i="1269"/>
  <c r="G48" i="1269"/>
  <c r="AK49" i="1269"/>
  <c r="Q66" i="1269"/>
  <c r="Q52" i="1269"/>
  <c r="AI66" i="1269"/>
  <c r="AI52" i="1269"/>
  <c r="D10" i="1329"/>
  <c r="D28" i="1332"/>
  <c r="E11" i="1332"/>
  <c r="V18" i="1258"/>
  <c r="W8" i="1264"/>
  <c r="V12" i="1258"/>
  <c r="V24" i="1258"/>
  <c r="V10" i="1266"/>
  <c r="V9" i="1266"/>
  <c r="G10" i="1259"/>
  <c r="AJ20" i="1264"/>
  <c r="E21" i="1344"/>
  <c r="L19" i="1258"/>
  <c r="M8" i="1259"/>
  <c r="L18" i="1266"/>
  <c r="L20" i="1266"/>
  <c r="I53" i="1258"/>
  <c r="F23" i="1341"/>
  <c r="H30" i="1338"/>
  <c r="H30" i="1344"/>
  <c r="G28" i="1346"/>
  <c r="D28" i="1340"/>
  <c r="D28" i="1338"/>
  <c r="G28" i="1339"/>
  <c r="F28" i="1333"/>
  <c r="G28" i="1333"/>
  <c r="F34" i="1311"/>
  <c r="F13" i="1311"/>
  <c r="G4" i="1258"/>
  <c r="G51" i="1258"/>
  <c r="I5" i="1271"/>
  <c r="H4" i="1265"/>
  <c r="H4" i="1264"/>
  <c r="F4" i="1320"/>
  <c r="D4" i="1263"/>
  <c r="G4" i="1266"/>
  <c r="H4" i="1259"/>
  <c r="I4" i="1269"/>
  <c r="V11" i="1265"/>
  <c r="V42" i="1265"/>
  <c r="O66" i="1269"/>
  <c r="O52" i="1269"/>
  <c r="AJ66" i="1269"/>
  <c r="AJ52" i="1269"/>
  <c r="L66" i="1269"/>
  <c r="N66" i="1269"/>
  <c r="I66" i="1269"/>
  <c r="AI21" i="1266"/>
  <c r="F11" i="1265"/>
  <c r="P11" i="1265"/>
  <c r="P42" i="1265"/>
  <c r="AG25" i="1266"/>
  <c r="AH11" i="1265"/>
  <c r="AH42" i="1265"/>
  <c r="E18" i="1334"/>
  <c r="E6" i="1344"/>
  <c r="D28" i="1342"/>
  <c r="E5" i="1342"/>
  <c r="D6" i="1329"/>
  <c r="E8" i="1344"/>
  <c r="T18" i="1258"/>
  <c r="U8" i="1264"/>
  <c r="T10" i="1266"/>
  <c r="T9" i="1266"/>
  <c r="T12" i="1258"/>
  <c r="T24" i="1258"/>
  <c r="D28" i="1346"/>
  <c r="E25" i="1346"/>
  <c r="AD18" i="1258"/>
  <c r="AE8" i="1264"/>
  <c r="AD10" i="1266"/>
  <c r="AD9" i="1266"/>
  <c r="AD12" i="1258"/>
  <c r="AD24" i="1258"/>
  <c r="G28" i="1344"/>
  <c r="D21" i="1335"/>
  <c r="D24" i="1335"/>
  <c r="M19" i="1258"/>
  <c r="N8" i="1259"/>
  <c r="M12" i="1258"/>
  <c r="M24" i="1258"/>
  <c r="M18" i="1266"/>
  <c r="J53" i="1258"/>
  <c r="D28" i="1345"/>
  <c r="E5" i="1345"/>
  <c r="H30" i="1339"/>
  <c r="I5" i="1321"/>
  <c r="I5" i="1260"/>
  <c r="F28" i="1332"/>
  <c r="D13" i="1341"/>
  <c r="W66" i="1269"/>
  <c r="W52" i="1269"/>
  <c r="K11" i="1265"/>
  <c r="K42" i="1265"/>
  <c r="M11" i="1265"/>
  <c r="M42" i="1265"/>
  <c r="J66" i="1269"/>
  <c r="AK50" i="1269"/>
  <c r="AF11" i="1265"/>
  <c r="AF42" i="1265"/>
  <c r="AE25" i="1266"/>
  <c r="J11" i="1265"/>
  <c r="J42" i="1265"/>
  <c r="E19" i="1334"/>
  <c r="E16" i="1332"/>
  <c r="E9" i="1344"/>
  <c r="E25" i="1332"/>
  <c r="E15" i="1344"/>
  <c r="D28" i="1333"/>
  <c r="E25" i="1333"/>
  <c r="AB18" i="1258"/>
  <c r="AC8" i="1264"/>
  <c r="AB10" i="1266"/>
  <c r="AB9" i="1266"/>
  <c r="AB12" i="1258"/>
  <c r="AB24" i="1258"/>
  <c r="O18" i="1258"/>
  <c r="O10" i="1266"/>
  <c r="O9" i="1266"/>
  <c r="P8" i="1264"/>
  <c r="O12" i="1258"/>
  <c r="O24" i="1258"/>
  <c r="E53" i="1258"/>
  <c r="I19" i="1258"/>
  <c r="J8" i="1259"/>
  <c r="I18" i="1266"/>
  <c r="AI7" i="1258"/>
  <c r="C10" i="1325"/>
  <c r="D10" i="1325"/>
  <c r="C10" i="1330"/>
  <c r="F31" i="1258"/>
  <c r="AB19" i="1258"/>
  <c r="AB18" i="1266"/>
  <c r="AC8" i="1259"/>
  <c r="P10" i="1259"/>
  <c r="P15" i="1264"/>
  <c r="E11" i="1344"/>
  <c r="D8" i="1341"/>
  <c r="D28" i="1339"/>
  <c r="F20" i="1341"/>
  <c r="E10" i="1345"/>
  <c r="X8" i="1265"/>
  <c r="X30" i="1265"/>
  <c r="AF66" i="1269"/>
  <c r="AF52" i="1269"/>
  <c r="I11" i="1265"/>
  <c r="I42" i="1265"/>
  <c r="O11" i="1265"/>
  <c r="O42" i="1265"/>
  <c r="AB11" i="1265"/>
  <c r="AB42" i="1265"/>
  <c r="AD11" i="1265"/>
  <c r="AD42" i="1265"/>
  <c r="AG66" i="1269"/>
  <c r="AG52" i="1269"/>
  <c r="K66" i="1269"/>
  <c r="M26" i="1329"/>
  <c r="Q26" i="1329"/>
  <c r="D43" i="1312"/>
  <c r="W26" i="1329"/>
  <c r="S26" i="1329"/>
  <c r="I26" i="1329"/>
  <c r="O26" i="1329"/>
  <c r="K26" i="1329"/>
  <c r="U26" i="1329"/>
  <c r="Y26" i="1329"/>
  <c r="C26" i="1326"/>
  <c r="D24" i="1326"/>
  <c r="D12" i="1326"/>
  <c r="D10" i="1326"/>
  <c r="D9" i="1326"/>
  <c r="X7" i="1265"/>
  <c r="X29" i="1265"/>
  <c r="S7" i="1265"/>
  <c r="S29" i="1265"/>
  <c r="W20" i="1266"/>
  <c r="AG7" i="1265"/>
  <c r="AG29" i="1265"/>
  <c r="R53" i="1269"/>
  <c r="R68" i="1269"/>
  <c r="O7" i="1265"/>
  <c r="O29" i="1265"/>
  <c r="R14" i="1266"/>
  <c r="AF7" i="1264"/>
  <c r="AF21" i="1264"/>
  <c r="O6" i="1259"/>
  <c r="O12" i="1259"/>
  <c r="X6" i="1259"/>
  <c r="R6" i="1259"/>
  <c r="R12" i="1259"/>
  <c r="Z53" i="1269"/>
  <c r="Z68" i="1269"/>
  <c r="Z7" i="1264"/>
  <c r="Z21" i="1264"/>
  <c r="AA53" i="1269"/>
  <c r="AA68" i="1269"/>
  <c r="V53" i="1269"/>
  <c r="V68" i="1269"/>
  <c r="F12" i="1266"/>
  <c r="G8" i="1265"/>
  <c r="G30" i="1265"/>
  <c r="G7" i="1265"/>
  <c r="G29" i="1265"/>
  <c r="N7" i="1264"/>
  <c r="N21" i="1264"/>
  <c r="E18" i="1342"/>
  <c r="E25" i="1342"/>
  <c r="E25" i="1344"/>
  <c r="AF14" i="1266"/>
  <c r="AF25" i="1266"/>
  <c r="Y12" i="1266"/>
  <c r="Z8" i="1265"/>
  <c r="Z30" i="1265"/>
  <c r="Z7" i="1265"/>
  <c r="Z29" i="1265"/>
  <c r="J19" i="1259"/>
  <c r="J20" i="1259"/>
  <c r="J22" i="1259"/>
  <c r="K17" i="1259"/>
  <c r="L16" i="1259"/>
  <c r="J23" i="1259"/>
  <c r="F26" i="1341"/>
  <c r="D7" i="1326"/>
  <c r="D11" i="1326"/>
  <c r="D6" i="1326"/>
  <c r="D14" i="1326"/>
  <c r="D8" i="1326"/>
  <c r="D13" i="1326"/>
  <c r="O14" i="1266"/>
  <c r="P10" i="1265"/>
  <c r="P41" i="1265"/>
  <c r="S12" i="1266"/>
  <c r="T8" i="1265"/>
  <c r="T30" i="1265"/>
  <c r="T7" i="1265"/>
  <c r="T29" i="1265"/>
  <c r="T12" i="1259"/>
  <c r="D25" i="1326"/>
  <c r="D21" i="1326"/>
  <c r="D22" i="1326"/>
  <c r="D18" i="1326"/>
  <c r="D17" i="1326"/>
  <c r="D19" i="1326"/>
  <c r="D20" i="1326"/>
  <c r="X53" i="1269"/>
  <c r="X68" i="1269"/>
  <c r="AI7" i="1265"/>
  <c r="AI29" i="1265"/>
  <c r="AH14" i="1266"/>
  <c r="AI10" i="1265"/>
  <c r="AI41" i="1265"/>
  <c r="AK60" i="1269"/>
  <c r="H73" i="1269"/>
  <c r="G12" i="1266"/>
  <c r="H8" i="1265"/>
  <c r="H30" i="1265"/>
  <c r="AC12" i="1266"/>
  <c r="AD8" i="1265"/>
  <c r="AD30" i="1265"/>
  <c r="AD7" i="1265"/>
  <c r="AD29" i="1265"/>
  <c r="U14" i="1266"/>
  <c r="X12" i="1259"/>
  <c r="AB6" i="1259"/>
  <c r="AB12" i="1259"/>
  <c r="AB7" i="1264"/>
  <c r="AB21" i="1264"/>
  <c r="H12" i="1266"/>
  <c r="I8" i="1265"/>
  <c r="I30" i="1265"/>
  <c r="AB7" i="1265"/>
  <c r="AB29" i="1265"/>
  <c r="AA12" i="1266"/>
  <c r="AB8" i="1265"/>
  <c r="AB30" i="1265"/>
  <c r="AH53" i="1269"/>
  <c r="AH68" i="1269"/>
  <c r="AD52" i="1269"/>
  <c r="AD67" i="1269"/>
  <c r="Y53" i="1269"/>
  <c r="Y68" i="1269"/>
  <c r="AJ8" i="1266"/>
  <c r="AD20" i="1266"/>
  <c r="AA14" i="1266"/>
  <c r="AB10" i="1265"/>
  <c r="AB41" i="1265"/>
  <c r="R67" i="1269"/>
  <c r="AK37" i="1271"/>
  <c r="J45" i="1271"/>
  <c r="S6" i="1259"/>
  <c r="S12" i="1259"/>
  <c r="S7" i="1264"/>
  <c r="S21" i="1264"/>
  <c r="V7" i="1264"/>
  <c r="V21" i="1264"/>
  <c r="AG12" i="1259"/>
  <c r="F7" i="1265"/>
  <c r="F29" i="1265"/>
  <c r="E12" i="1266"/>
  <c r="F8" i="1265"/>
  <c r="T53" i="1269"/>
  <c r="T68" i="1269"/>
  <c r="AE10" i="1265"/>
  <c r="AE41" i="1265"/>
  <c r="AD25" i="1266"/>
  <c r="AE12" i="1265"/>
  <c r="AE43" i="1265"/>
  <c r="Q14" i="1266"/>
  <c r="Q25" i="1266"/>
  <c r="U10" i="1265"/>
  <c r="U41" i="1265"/>
  <c r="T25" i="1266"/>
  <c r="U12" i="1265"/>
  <c r="U43" i="1265"/>
  <c r="AH6" i="1259"/>
  <c r="AH12" i="1259"/>
  <c r="AH7" i="1264"/>
  <c r="AH21" i="1264"/>
  <c r="AG12" i="1266"/>
  <c r="AH8" i="1265"/>
  <c r="AH30" i="1265"/>
  <c r="AH7" i="1265"/>
  <c r="AH29" i="1265"/>
  <c r="AA6" i="1259"/>
  <c r="AA12" i="1259"/>
  <c r="AA7" i="1264"/>
  <c r="AA21" i="1264"/>
  <c r="Y6" i="1259"/>
  <c r="Y12" i="1259"/>
  <c r="Y7" i="1264"/>
  <c r="Y21" i="1264"/>
  <c r="Z12" i="1266"/>
  <c r="AA8" i="1265"/>
  <c r="AA30" i="1265"/>
  <c r="AA7" i="1265"/>
  <c r="AA29" i="1265"/>
  <c r="X12" i="1266"/>
  <c r="Y8" i="1265"/>
  <c r="Y30" i="1265"/>
  <c r="Y7" i="1265"/>
  <c r="Y29" i="1265"/>
  <c r="L12" i="1266"/>
  <c r="M8" i="1265"/>
  <c r="M30" i="1265"/>
  <c r="M7" i="1265"/>
  <c r="M29" i="1265"/>
  <c r="AI53" i="1258"/>
  <c r="J20" i="1324"/>
  <c r="D34" i="1311"/>
  <c r="D13" i="1311"/>
  <c r="J7" i="1324"/>
  <c r="N14" i="1266"/>
  <c r="U67" i="1269"/>
  <c r="U53" i="1269"/>
  <c r="U68" i="1269"/>
  <c r="P20" i="1266"/>
  <c r="S67" i="1269"/>
  <c r="V25" i="1266"/>
  <c r="W12" i="1265"/>
  <c r="W43" i="1265"/>
  <c r="W10" i="1265"/>
  <c r="W41" i="1265"/>
  <c r="Z25" i="1266"/>
  <c r="AA10" i="1265"/>
  <c r="AA41" i="1265"/>
  <c r="X25" i="1266"/>
  <c r="Y10" i="1265"/>
  <c r="Y41" i="1265"/>
  <c r="X10" i="1265"/>
  <c r="X41" i="1265"/>
  <c r="W25" i="1266"/>
  <c r="AI19" i="1258"/>
  <c r="D12" i="1330"/>
  <c r="Q10" i="1265"/>
  <c r="Q41" i="1265"/>
  <c r="P25" i="1266"/>
  <c r="Q12" i="1265"/>
  <c r="Q43" i="1265"/>
  <c r="R25" i="1266"/>
  <c r="S12" i="1265"/>
  <c r="S43" i="1265"/>
  <c r="S10" i="1265"/>
  <c r="S41" i="1265"/>
  <c r="S25" i="1266"/>
  <c r="T10" i="1265"/>
  <c r="T41" i="1265"/>
  <c r="AK26" i="1269"/>
  <c r="F75" i="1269"/>
  <c r="AK62" i="1269"/>
  <c r="H75" i="1269"/>
  <c r="S8" i="1265"/>
  <c r="S30" i="1265"/>
  <c r="E9" i="1335"/>
  <c r="E16" i="1335"/>
  <c r="E8" i="1335"/>
  <c r="E6" i="1335"/>
  <c r="E24" i="1335"/>
  <c r="E7" i="1335"/>
  <c r="E12" i="1335"/>
  <c r="E22" i="1335"/>
  <c r="E21" i="1335"/>
  <c r="E15" i="1335"/>
  <c r="E11" i="1335"/>
  <c r="E10" i="1335"/>
  <c r="E14" i="1335"/>
  <c r="E19" i="1335"/>
  <c r="E17" i="1335"/>
  <c r="E23" i="1335"/>
  <c r="E20" i="1335"/>
  <c r="E5" i="1335"/>
  <c r="E13" i="1335"/>
  <c r="E18" i="1335"/>
  <c r="AF53" i="1269"/>
  <c r="AF68" i="1269"/>
  <c r="AF67" i="1269"/>
  <c r="E15" i="1339"/>
  <c r="E13" i="1339"/>
  <c r="E25" i="1339"/>
  <c r="E8" i="1339"/>
  <c r="E14" i="1339"/>
  <c r="E5" i="1339"/>
  <c r="E19" i="1339"/>
  <c r="E27" i="1339"/>
  <c r="E18" i="1339"/>
  <c r="E28" i="1339"/>
  <c r="E26" i="1339"/>
  <c r="E9" i="1339"/>
  <c r="E20" i="1339"/>
  <c r="E23" i="1339"/>
  <c r="E7" i="1339"/>
  <c r="E22" i="1339"/>
  <c r="E12" i="1339"/>
  <c r="E17" i="1339"/>
  <c r="E16" i="1339"/>
  <c r="E24" i="1339"/>
  <c r="AJ7" i="1258"/>
  <c r="F29" i="1258"/>
  <c r="AI52" i="1258"/>
  <c r="O12" i="1266"/>
  <c r="P8" i="1265"/>
  <c r="P30" i="1265"/>
  <c r="P7" i="1265"/>
  <c r="P29" i="1265"/>
  <c r="AC6" i="1259"/>
  <c r="AC7" i="1264"/>
  <c r="AC21" i="1264"/>
  <c r="J5" i="1260"/>
  <c r="J5" i="1321"/>
  <c r="E28" i="1345"/>
  <c r="E12" i="1345"/>
  <c r="E14" i="1345"/>
  <c r="E21" i="1345"/>
  <c r="E8" i="1345"/>
  <c r="E7" i="1345"/>
  <c r="E15" i="1345"/>
  <c r="E16" i="1345"/>
  <c r="E20" i="1345"/>
  <c r="E18" i="1345"/>
  <c r="E27" i="1345"/>
  <c r="E26" i="1345"/>
  <c r="E11" i="1345"/>
  <c r="E17" i="1345"/>
  <c r="E22" i="1345"/>
  <c r="E9" i="1345"/>
  <c r="E23" i="1345"/>
  <c r="E6" i="1345"/>
  <c r="E19" i="1345"/>
  <c r="E13" i="1345"/>
  <c r="E24" i="1345"/>
  <c r="E25" i="1345"/>
  <c r="N12" i="1259"/>
  <c r="AE6" i="1259"/>
  <c r="AE7" i="1264"/>
  <c r="AE21" i="1264"/>
  <c r="E8" i="1342"/>
  <c r="E16" i="1342"/>
  <c r="E20" i="1342"/>
  <c r="E17" i="1342"/>
  <c r="E21" i="1342"/>
  <c r="E27" i="1342"/>
  <c r="E13" i="1342"/>
  <c r="E9" i="1342"/>
  <c r="E15" i="1342"/>
  <c r="E14" i="1342"/>
  <c r="E24" i="1342"/>
  <c r="E6" i="1342"/>
  <c r="E7" i="1342"/>
  <c r="E28" i="1342"/>
  <c r="E19" i="1342"/>
  <c r="E12" i="1342"/>
  <c r="E11" i="1342"/>
  <c r="E26" i="1342"/>
  <c r="E23" i="1342"/>
  <c r="E22" i="1342"/>
  <c r="E21" i="1333"/>
  <c r="E9" i="1332"/>
  <c r="AH12" i="1265"/>
  <c r="AH43" i="1265"/>
  <c r="F42" i="1265"/>
  <c r="AJ42" i="1265"/>
  <c r="I53" i="1265"/>
  <c r="AJ11" i="1265"/>
  <c r="G53" i="1265"/>
  <c r="D16" i="1341"/>
  <c r="E8" i="1338"/>
  <c r="E19" i="1338"/>
  <c r="E13" i="1338"/>
  <c r="E17" i="1338"/>
  <c r="E5" i="1338"/>
  <c r="E18" i="1338"/>
  <c r="E14" i="1338"/>
  <c r="E28" i="1338"/>
  <c r="E23" i="1338"/>
  <c r="E26" i="1338"/>
  <c r="E20" i="1338"/>
  <c r="E12" i="1338"/>
  <c r="E27" i="1338"/>
  <c r="E11" i="1338"/>
  <c r="E24" i="1338"/>
  <c r="E9" i="1338"/>
  <c r="E16" i="1338"/>
  <c r="E22" i="1338"/>
  <c r="E15" i="1338"/>
  <c r="E7" i="1338"/>
  <c r="E6" i="1338"/>
  <c r="E25" i="1338"/>
  <c r="W7" i="1264"/>
  <c r="W21" i="1264"/>
  <c r="W6" i="1259"/>
  <c r="E8" i="1332"/>
  <c r="E10" i="1346"/>
  <c r="AK48" i="1269"/>
  <c r="F79" i="1269"/>
  <c r="G66" i="1269"/>
  <c r="AK66" i="1269"/>
  <c r="H79" i="1269"/>
  <c r="E11" i="1346"/>
  <c r="AD12" i="1259"/>
  <c r="Z12" i="1259"/>
  <c r="K9" i="1266"/>
  <c r="AI10" i="1266"/>
  <c r="AL9" i="1271"/>
  <c r="Q7" i="1265"/>
  <c r="Q29" i="1265"/>
  <c r="P12" i="1266"/>
  <c r="E6" i="1332"/>
  <c r="O26" i="1334"/>
  <c r="U26" i="1334"/>
  <c r="S26" i="1334"/>
  <c r="Q26" i="1334"/>
  <c r="M26" i="1334"/>
  <c r="Y26" i="1334"/>
  <c r="W26" i="1334"/>
  <c r="K26" i="1334"/>
  <c r="I26" i="1334"/>
  <c r="E21" i="1339"/>
  <c r="I20" i="1266"/>
  <c r="AI18" i="1266"/>
  <c r="T12" i="1266"/>
  <c r="U7" i="1265"/>
  <c r="U29" i="1265"/>
  <c r="D24" i="1329"/>
  <c r="E6" i="1329"/>
  <c r="E24" i="1329"/>
  <c r="AJ53" i="1269"/>
  <c r="AJ68" i="1269"/>
  <c r="AJ67" i="1269"/>
  <c r="E13" i="1340"/>
  <c r="E7" i="1340"/>
  <c r="E28" i="1340"/>
  <c r="E12" i="1340"/>
  <c r="E17" i="1340"/>
  <c r="E9" i="1340"/>
  <c r="E15" i="1340"/>
  <c r="E14" i="1340"/>
  <c r="E20" i="1340"/>
  <c r="E5" i="1340"/>
  <c r="E24" i="1340"/>
  <c r="E16" i="1340"/>
  <c r="E27" i="1340"/>
  <c r="E8" i="1340"/>
  <c r="E26" i="1340"/>
  <c r="E19" i="1340"/>
  <c r="E18" i="1340"/>
  <c r="E6" i="1340"/>
  <c r="E11" i="1340"/>
  <c r="E23" i="1340"/>
  <c r="E10" i="1340"/>
  <c r="E25" i="1340"/>
  <c r="E22" i="1340"/>
  <c r="E21" i="1340"/>
  <c r="Q67" i="1269"/>
  <c r="Q53" i="1269"/>
  <c r="Q68" i="1269"/>
  <c r="AC53" i="1269"/>
  <c r="AC68" i="1269"/>
  <c r="AC67" i="1269"/>
  <c r="E25" i="1331"/>
  <c r="E10" i="1338"/>
  <c r="L6" i="1259"/>
  <c r="AJ8" i="1264"/>
  <c r="E18" i="1346"/>
  <c r="E21" i="1332"/>
  <c r="E21" i="1346"/>
  <c r="Y26" i="1335"/>
  <c r="W26" i="1335"/>
  <c r="Q26" i="1335"/>
  <c r="U26" i="1335"/>
  <c r="I26" i="1335"/>
  <c r="S26" i="1335"/>
  <c r="M26" i="1335"/>
  <c r="K26" i="1335"/>
  <c r="O26" i="1335"/>
  <c r="H26" i="1329"/>
  <c r="AG53" i="1269"/>
  <c r="AG68" i="1269"/>
  <c r="AG67" i="1269"/>
  <c r="I20" i="1341"/>
  <c r="E20" i="1341"/>
  <c r="E10" i="1339"/>
  <c r="E6" i="1339"/>
  <c r="J21" i="1259"/>
  <c r="AJ8" i="1259"/>
  <c r="E10" i="1333"/>
  <c r="AF12" i="1265"/>
  <c r="AF43" i="1265"/>
  <c r="AE26" i="1266"/>
  <c r="AF13" i="1265"/>
  <c r="AF44" i="1265"/>
  <c r="M20" i="1266"/>
  <c r="M14" i="1266"/>
  <c r="E6" i="1346"/>
  <c r="U7" i="1264"/>
  <c r="U21" i="1264"/>
  <c r="U6" i="1259"/>
  <c r="E15" i="1346"/>
  <c r="E21" i="1338"/>
  <c r="I23" i="1341"/>
  <c r="H23" i="1341"/>
  <c r="E23" i="1341"/>
  <c r="G23" i="1259"/>
  <c r="AJ10" i="1259"/>
  <c r="G34" i="1259"/>
  <c r="W7" i="1265"/>
  <c r="W29" i="1265"/>
  <c r="V12" i="1266"/>
  <c r="E11" i="1339"/>
  <c r="H22" i="1341"/>
  <c r="E10" i="1342"/>
  <c r="AK9" i="1260"/>
  <c r="AJ6" i="1258"/>
  <c r="F28" i="1258"/>
  <c r="Q6" i="1259"/>
  <c r="Q7" i="1264"/>
  <c r="Q21" i="1264"/>
  <c r="E27" i="1344"/>
  <c r="E28" i="1344"/>
  <c r="E5" i="1344"/>
  <c r="E18" i="1344"/>
  <c r="E17" i="1344"/>
  <c r="E14" i="1344"/>
  <c r="E19" i="1344"/>
  <c r="E7" i="1344"/>
  <c r="E12" i="1344"/>
  <c r="E16" i="1344"/>
  <c r="E13" i="1344"/>
  <c r="E26" i="1344"/>
  <c r="E23" i="1344"/>
  <c r="E22" i="1344"/>
  <c r="E10" i="1344"/>
  <c r="AB14" i="1266"/>
  <c r="AB20" i="1266"/>
  <c r="P7" i="1264"/>
  <c r="P21" i="1264"/>
  <c r="P6" i="1259"/>
  <c r="AC7" i="1265"/>
  <c r="AC29" i="1265"/>
  <c r="AB12" i="1266"/>
  <c r="AC8" i="1265"/>
  <c r="AC30" i="1265"/>
  <c r="E18" i="1333"/>
  <c r="E9" i="1333"/>
  <c r="E5" i="1333"/>
  <c r="E26" i="1333"/>
  <c r="E15" i="1333"/>
  <c r="E7" i="1333"/>
  <c r="E28" i="1333"/>
  <c r="E24" i="1333"/>
  <c r="E16" i="1333"/>
  <c r="E13" i="1333"/>
  <c r="E14" i="1333"/>
  <c r="E19" i="1333"/>
  <c r="E20" i="1333"/>
  <c r="E11" i="1333"/>
  <c r="E6" i="1333"/>
  <c r="E27" i="1333"/>
  <c r="E8" i="1333"/>
  <c r="E17" i="1333"/>
  <c r="E12" i="1333"/>
  <c r="E23" i="1333"/>
  <c r="E22" i="1333"/>
  <c r="F30" i="1265"/>
  <c r="W53" i="1269"/>
  <c r="W68" i="1269"/>
  <c r="W67" i="1269"/>
  <c r="H4" i="1258"/>
  <c r="H51" i="1258"/>
  <c r="J4" i="1269"/>
  <c r="H4" i="1266"/>
  <c r="I4" i="1259"/>
  <c r="J5" i="1271"/>
  <c r="I4" i="1265"/>
  <c r="I4" i="1264"/>
  <c r="G4" i="1320"/>
  <c r="E4" i="1263"/>
  <c r="B34" i="1311"/>
  <c r="B13" i="1311"/>
  <c r="K32" i="1311"/>
  <c r="K11" i="1311"/>
  <c r="AE7" i="1265"/>
  <c r="AE29" i="1265"/>
  <c r="AD12" i="1266"/>
  <c r="AE8" i="1265"/>
  <c r="AE30" i="1265"/>
  <c r="E8" i="1346"/>
  <c r="E19" i="1346"/>
  <c r="E16" i="1346"/>
  <c r="E13" i="1346"/>
  <c r="E17" i="1346"/>
  <c r="E7" i="1346"/>
  <c r="E5" i="1346"/>
  <c r="E20" i="1346"/>
  <c r="E23" i="1346"/>
  <c r="E14" i="1346"/>
  <c r="E27" i="1346"/>
  <c r="E12" i="1346"/>
  <c r="E26" i="1346"/>
  <c r="E22" i="1346"/>
  <c r="E9" i="1346"/>
  <c r="E24" i="1346"/>
  <c r="E28" i="1346"/>
  <c r="C36" i="1260"/>
  <c r="O53" i="1269"/>
  <c r="O68" i="1269"/>
  <c r="O67" i="1269"/>
  <c r="E7" i="1332"/>
  <c r="E20" i="1332"/>
  <c r="E14" i="1332"/>
  <c r="E15" i="1332"/>
  <c r="E27" i="1332"/>
  <c r="E26" i="1332"/>
  <c r="E23" i="1332"/>
  <c r="E24" i="1332"/>
  <c r="E19" i="1332"/>
  <c r="E28" i="1332"/>
  <c r="E17" i="1332"/>
  <c r="E22" i="1332"/>
  <c r="E18" i="1332"/>
  <c r="E12" i="1332"/>
  <c r="E13" i="1332"/>
  <c r="E5" i="1332"/>
  <c r="AI53" i="1269"/>
  <c r="AI68" i="1269"/>
  <c r="AI67" i="1269"/>
  <c r="AE53" i="1269"/>
  <c r="AE68" i="1269"/>
  <c r="AE67" i="1269"/>
  <c r="P53" i="1269"/>
  <c r="P68" i="1269"/>
  <c r="P67" i="1269"/>
  <c r="E23" i="1331"/>
  <c r="E19" i="1331"/>
  <c r="E26" i="1331"/>
  <c r="E17" i="1331"/>
  <c r="E6" i="1331"/>
  <c r="E28" i="1331"/>
  <c r="E8" i="1331"/>
  <c r="E7" i="1331"/>
  <c r="E21" i="1331"/>
  <c r="E15" i="1331"/>
  <c r="E22" i="1331"/>
  <c r="E14" i="1331"/>
  <c r="E11" i="1331"/>
  <c r="E16" i="1331"/>
  <c r="E27" i="1331"/>
  <c r="E13" i="1331"/>
  <c r="E20" i="1331"/>
  <c r="E24" i="1331"/>
  <c r="E18" i="1331"/>
  <c r="E12" i="1331"/>
  <c r="E10" i="1331"/>
  <c r="E9" i="1331"/>
  <c r="AC20" i="1266"/>
  <c r="AC14" i="1266"/>
  <c r="H31" i="1258"/>
  <c r="D10" i="1330"/>
  <c r="Y20" i="1266"/>
  <c r="Y14" i="1266"/>
  <c r="AI18" i="1258"/>
  <c r="E10" i="1332"/>
  <c r="D23" i="1326"/>
  <c r="AG10" i="1265"/>
  <c r="AG41" i="1265"/>
  <c r="O25" i="1266"/>
  <c r="P12" i="1265"/>
  <c r="P43" i="1265"/>
  <c r="AH25" i="1266"/>
  <c r="AH26" i="1266"/>
  <c r="AI13" i="1265"/>
  <c r="AI44" i="1265"/>
  <c r="L17" i="1259"/>
  <c r="M16" i="1259"/>
  <c r="K22" i="1259"/>
  <c r="K18" i="1259"/>
  <c r="K20" i="1259"/>
  <c r="K21" i="1259"/>
  <c r="K23" i="1259"/>
  <c r="K19" i="1259"/>
  <c r="I26" i="1341"/>
  <c r="E26" i="1341"/>
  <c r="R10" i="1265"/>
  <c r="R41" i="1265"/>
  <c r="AA25" i="1266"/>
  <c r="AA26" i="1266"/>
  <c r="AB13" i="1265"/>
  <c r="AB44" i="1265"/>
  <c r="V10" i="1265"/>
  <c r="V41" i="1265"/>
  <c r="U25" i="1266"/>
  <c r="AD53" i="1269"/>
  <c r="AD68" i="1269"/>
  <c r="AD26" i="1266"/>
  <c r="AE13" i="1265"/>
  <c r="AE44" i="1265"/>
  <c r="AG26" i="1266"/>
  <c r="AH13" i="1265"/>
  <c r="AH44" i="1265"/>
  <c r="O10" i="1265"/>
  <c r="O41" i="1265"/>
  <c r="N25" i="1266"/>
  <c r="H29" i="1258"/>
  <c r="Y12" i="1265"/>
  <c r="Y43" i="1265"/>
  <c r="X26" i="1266"/>
  <c r="Y13" i="1265"/>
  <c r="Y44" i="1265"/>
  <c r="D12" i="1325"/>
  <c r="X12" i="1265"/>
  <c r="X43" i="1265"/>
  <c r="W26" i="1266"/>
  <c r="X13" i="1265"/>
  <c r="X44" i="1265"/>
  <c r="AA12" i="1265"/>
  <c r="AA43" i="1265"/>
  <c r="Z26" i="1266"/>
  <c r="AA13" i="1265"/>
  <c r="AA44" i="1265"/>
  <c r="AF26" i="1266"/>
  <c r="AG13" i="1265"/>
  <c r="AG44" i="1265"/>
  <c r="AG12" i="1265"/>
  <c r="AG43" i="1265"/>
  <c r="R26" i="1266"/>
  <c r="S13" i="1265"/>
  <c r="S44" i="1265"/>
  <c r="R12" i="1265"/>
  <c r="R43" i="1265"/>
  <c r="Q26" i="1266"/>
  <c r="R13" i="1265"/>
  <c r="R44" i="1265"/>
  <c r="T12" i="1265"/>
  <c r="T43" i="1265"/>
  <c r="S26" i="1266"/>
  <c r="T13" i="1265"/>
  <c r="T44" i="1265"/>
  <c r="O26" i="1266"/>
  <c r="P13" i="1265"/>
  <c r="P44" i="1265"/>
  <c r="C8" i="1323"/>
  <c r="K2" i="1327"/>
  <c r="D11" i="1325"/>
  <c r="D11" i="1330"/>
  <c r="H28" i="1258"/>
  <c r="Q12" i="1259"/>
  <c r="U12" i="1259"/>
  <c r="H20" i="1341"/>
  <c r="E56" i="1258"/>
  <c r="AC12" i="1259"/>
  <c r="L18" i="1259"/>
  <c r="AJ6" i="1259"/>
  <c r="E22" i="1329"/>
  <c r="E21" i="1329"/>
  <c r="E19" i="1329"/>
  <c r="E13" i="1329"/>
  <c r="E12" i="1329"/>
  <c r="E17" i="1329"/>
  <c r="E7" i="1329"/>
  <c r="E18" i="1329"/>
  <c r="E5" i="1329"/>
  <c r="E23" i="1329"/>
  <c r="E20" i="1329"/>
  <c r="E16" i="1329"/>
  <c r="E14" i="1329"/>
  <c r="E8" i="1329"/>
  <c r="E15" i="1329"/>
  <c r="E11" i="1329"/>
  <c r="E10" i="1329"/>
  <c r="E9" i="1329"/>
  <c r="L7" i="1265"/>
  <c r="K12" i="1266"/>
  <c r="AI9" i="1266"/>
  <c r="K5" i="1321"/>
  <c r="K5" i="1260"/>
  <c r="Y25" i="1266"/>
  <c r="Z10" i="1265"/>
  <c r="Z41" i="1265"/>
  <c r="AD10" i="1265"/>
  <c r="AD41" i="1265"/>
  <c r="AC25" i="1266"/>
  <c r="AB25" i="1266"/>
  <c r="AC10" i="1265"/>
  <c r="AC41" i="1265"/>
  <c r="K34" i="1311"/>
  <c r="K13" i="1311"/>
  <c r="W8" i="1265"/>
  <c r="W30" i="1265"/>
  <c r="V26" i="1266"/>
  <c r="W13" i="1265"/>
  <c r="W44" i="1265"/>
  <c r="Q8" i="1265"/>
  <c r="Q30" i="1265"/>
  <c r="P26" i="1266"/>
  <c r="Q13" i="1265"/>
  <c r="Q44" i="1265"/>
  <c r="W12" i="1259"/>
  <c r="AE12" i="1259"/>
  <c r="K5" i="1271"/>
  <c r="I4" i="1266"/>
  <c r="J4" i="1259"/>
  <c r="K4" i="1269"/>
  <c r="J4" i="1265"/>
  <c r="J4" i="1264"/>
  <c r="H4" i="1320"/>
  <c r="F4" i="1263"/>
  <c r="I4" i="1258"/>
  <c r="I51" i="1258"/>
  <c r="P12" i="1259"/>
  <c r="N10" i="1265"/>
  <c r="N41" i="1265"/>
  <c r="M25" i="1266"/>
  <c r="G32" i="1259"/>
  <c r="AK8" i="1259"/>
  <c r="H26" i="1335"/>
  <c r="U8" i="1265"/>
  <c r="U30" i="1265"/>
  <c r="T26" i="1266"/>
  <c r="U13" i="1265"/>
  <c r="U44" i="1265"/>
  <c r="AI20" i="1266"/>
  <c r="AJ18" i="1266"/>
  <c r="H26" i="1334"/>
  <c r="AI12" i="1265"/>
  <c r="AI43" i="1265"/>
  <c r="F38" i="1258"/>
  <c r="N16" i="1259"/>
  <c r="M17" i="1259"/>
  <c r="L23" i="1259"/>
  <c r="L19" i="1259"/>
  <c r="L20" i="1259"/>
  <c r="L21" i="1259"/>
  <c r="L22" i="1259"/>
  <c r="H26" i="1341"/>
  <c r="AB12" i="1265"/>
  <c r="AB43" i="1265"/>
  <c r="U26" i="1266"/>
  <c r="V13" i="1265"/>
  <c r="V44" i="1265"/>
  <c r="V12" i="1265"/>
  <c r="V43" i="1265"/>
  <c r="O12" i="1265"/>
  <c r="O43" i="1265"/>
  <c r="N26" i="1266"/>
  <c r="O13" i="1265"/>
  <c r="O44" i="1265"/>
  <c r="M26" i="1266"/>
  <c r="N13" i="1265"/>
  <c r="N44" i="1265"/>
  <c r="N12" i="1265"/>
  <c r="N43" i="1265"/>
  <c r="AC12" i="1265"/>
  <c r="AC43" i="1265"/>
  <c r="AB26" i="1266"/>
  <c r="AC13" i="1265"/>
  <c r="AC44" i="1265"/>
  <c r="L5" i="1321"/>
  <c r="L5" i="1260"/>
  <c r="L29" i="1265"/>
  <c r="AJ29" i="1265"/>
  <c r="I49" i="1265"/>
  <c r="AJ7" i="1265"/>
  <c r="G49" i="1265"/>
  <c r="Z12" i="1265"/>
  <c r="Z43" i="1265"/>
  <c r="Y26" i="1266"/>
  <c r="Z13" i="1265"/>
  <c r="Z44" i="1265"/>
  <c r="AK6" i="1259"/>
  <c r="G29" i="1259"/>
  <c r="AI56" i="1258"/>
  <c r="E57" i="1258"/>
  <c r="AI57" i="1258"/>
  <c r="D28" i="1330"/>
  <c r="C30" i="1330"/>
  <c r="D18" i="1330"/>
  <c r="D20" i="1330"/>
  <c r="C22" i="1330"/>
  <c r="D18" i="1325"/>
  <c r="AC26" i="1266"/>
  <c r="AD13" i="1265"/>
  <c r="AD44" i="1265"/>
  <c r="AD12" i="1265"/>
  <c r="AD43" i="1265"/>
  <c r="AL18" i="1269"/>
  <c r="L5" i="1271"/>
  <c r="J4" i="1266"/>
  <c r="K4" i="1259"/>
  <c r="L4" i="1269"/>
  <c r="J4" i="1258"/>
  <c r="J51" i="1258"/>
  <c r="K4" i="1265"/>
  <c r="K4" i="1264"/>
  <c r="I4" i="1320"/>
  <c r="G4" i="1263"/>
  <c r="L8" i="1265"/>
  <c r="AI12" i="1266"/>
  <c r="G38" i="1258"/>
  <c r="M23" i="1259"/>
  <c r="M20" i="1259"/>
  <c r="M22" i="1259"/>
  <c r="M18" i="1259"/>
  <c r="M21" i="1259"/>
  <c r="M19" i="1259"/>
  <c r="N17" i="1259"/>
  <c r="O16" i="1259"/>
  <c r="H31" i="1337"/>
  <c r="G31" i="1312"/>
  <c r="H27" i="1337"/>
  <c r="G27" i="1312"/>
  <c r="H23" i="1337"/>
  <c r="G23" i="1312"/>
  <c r="H19" i="1337"/>
  <c r="G19" i="1312"/>
  <c r="H15" i="1337"/>
  <c r="G15" i="1312"/>
  <c r="H11" i="1337"/>
  <c r="G11" i="1312"/>
  <c r="H7" i="1337"/>
  <c r="G7" i="1312"/>
  <c r="H12" i="1337"/>
  <c r="G12" i="1312"/>
  <c r="H34" i="1337"/>
  <c r="H30" i="1337"/>
  <c r="G30" i="1312"/>
  <c r="H26" i="1337"/>
  <c r="G26" i="1312"/>
  <c r="H22" i="1337"/>
  <c r="G22" i="1312"/>
  <c r="H18" i="1337"/>
  <c r="G18" i="1312"/>
  <c r="H14" i="1337"/>
  <c r="G14" i="1312"/>
  <c r="H10" i="1337"/>
  <c r="G10" i="1312"/>
  <c r="H6" i="1337"/>
  <c r="G6" i="1312"/>
  <c r="H28" i="1337"/>
  <c r="G28" i="1312"/>
  <c r="H20" i="1337"/>
  <c r="G20" i="1312"/>
  <c r="H8" i="1337"/>
  <c r="G8" i="1312"/>
  <c r="H33" i="1337"/>
  <c r="G33" i="1312"/>
  <c r="H29" i="1337"/>
  <c r="G29" i="1312"/>
  <c r="H25" i="1337"/>
  <c r="G25" i="1312"/>
  <c r="H21" i="1337"/>
  <c r="G21" i="1312"/>
  <c r="H17" i="1337"/>
  <c r="G17" i="1312"/>
  <c r="H13" i="1337"/>
  <c r="G13" i="1312"/>
  <c r="H9" i="1337"/>
  <c r="G9" i="1312"/>
  <c r="H5" i="1337"/>
  <c r="H24" i="1337"/>
  <c r="G24" i="1312"/>
  <c r="H16" i="1337"/>
  <c r="G16" i="1312"/>
  <c r="I37" i="1337"/>
  <c r="H32" i="1337"/>
  <c r="G32" i="1312"/>
  <c r="W37" i="1337"/>
  <c r="O37" i="1337"/>
  <c r="U37" i="1337"/>
  <c r="M37" i="1337"/>
  <c r="S37" i="1337"/>
  <c r="K37" i="1337"/>
  <c r="Y37" i="1337"/>
  <c r="Q37" i="1337"/>
  <c r="AJ9" i="1266"/>
  <c r="H9" i="1346"/>
  <c r="H28" i="1346"/>
  <c r="O30" i="1331"/>
  <c r="W30" i="1331"/>
  <c r="H9" i="1344"/>
  <c r="H28" i="1344"/>
  <c r="H15" i="1332"/>
  <c r="I30" i="1331"/>
  <c r="Q30" i="1331"/>
  <c r="Y30" i="1331"/>
  <c r="H5" i="1332"/>
  <c r="H9" i="1332"/>
  <c r="K30" i="1331"/>
  <c r="S30" i="1331"/>
  <c r="H7" i="1332"/>
  <c r="H12" i="1332"/>
  <c r="H17" i="1332"/>
  <c r="H20" i="1332"/>
  <c r="H24" i="1332"/>
  <c r="H14" i="1332"/>
  <c r="H9" i="1342"/>
  <c r="H28" i="1342"/>
  <c r="M30" i="1331"/>
  <c r="H16" i="1332"/>
  <c r="H5" i="1340"/>
  <c r="H8" i="1340"/>
  <c r="H20" i="1340"/>
  <c r="U30" i="1331"/>
  <c r="H18" i="1332"/>
  <c r="H9" i="1333"/>
  <c r="H28" i="1333"/>
  <c r="H8" i="1332"/>
  <c r="H19" i="1332"/>
  <c r="H7" i="1340"/>
  <c r="H19" i="1340"/>
  <c r="H22" i="1340"/>
  <c r="H21" i="1340"/>
  <c r="Y30" i="1332"/>
  <c r="S30" i="1340"/>
  <c r="U30" i="1332"/>
  <c r="S30" i="1332"/>
  <c r="H24" i="1331"/>
  <c r="H15" i="1331"/>
  <c r="H20" i="1331"/>
  <c r="H14" i="1331"/>
  <c r="H27" i="1331"/>
  <c r="H25" i="1331"/>
  <c r="Q30" i="1332"/>
  <c r="W30" i="1340"/>
  <c r="K30" i="1340"/>
  <c r="Y30" i="1340"/>
  <c r="M30" i="1332"/>
  <c r="H17" i="1331"/>
  <c r="H22" i="1331"/>
  <c r="H21" i="1331"/>
  <c r="H7" i="1331"/>
  <c r="U30" i="1340"/>
  <c r="I30" i="1332"/>
  <c r="K30" i="1332"/>
  <c r="W30" i="1332"/>
  <c r="Q30" i="1340"/>
  <c r="H12" i="1331"/>
  <c r="H5" i="1331"/>
  <c r="M30" i="1340"/>
  <c r="O30" i="1332"/>
  <c r="I30" i="1340"/>
  <c r="O30" i="1340"/>
  <c r="H16" i="1331"/>
  <c r="H19" i="1331"/>
  <c r="H8" i="1331"/>
  <c r="H9" i="1331"/>
  <c r="H18" i="1331"/>
  <c r="H9" i="1345"/>
  <c r="H28" i="1345"/>
  <c r="H16" i="1340"/>
  <c r="H24" i="1340"/>
  <c r="H27" i="1332"/>
  <c r="H17" i="1340"/>
  <c r="H9" i="1340"/>
  <c r="H18" i="1340"/>
  <c r="H26" i="1332"/>
  <c r="H22" i="1332"/>
  <c r="H21" i="1332"/>
  <c r="H12" i="1340"/>
  <c r="H26" i="1340"/>
  <c r="H14" i="1340"/>
  <c r="H9" i="1338"/>
  <c r="H28" i="1338"/>
  <c r="H27" i="1340"/>
  <c r="H15" i="1340"/>
  <c r="H9" i="1339"/>
  <c r="H28" i="1339"/>
  <c r="L4" i="1265"/>
  <c r="L4" i="1264"/>
  <c r="J4" i="1320"/>
  <c r="H4" i="1263"/>
  <c r="K4" i="1258"/>
  <c r="K51" i="1258"/>
  <c r="M5" i="1271"/>
  <c r="K4" i="1266"/>
  <c r="L4" i="1259"/>
  <c r="M4" i="1269"/>
  <c r="L30" i="1265"/>
  <c r="AJ30" i="1265"/>
  <c r="I50" i="1265"/>
  <c r="AJ8" i="1265"/>
  <c r="G50" i="1265"/>
  <c r="M5" i="1321"/>
  <c r="M5" i="1260"/>
  <c r="P16" i="1259"/>
  <c r="O17" i="1259"/>
  <c r="N25" i="1259"/>
  <c r="N19" i="1259"/>
  <c r="N22" i="1259"/>
  <c r="N20" i="1259"/>
  <c r="N24" i="1259"/>
  <c r="N23" i="1259"/>
  <c r="N18" i="1259"/>
  <c r="N21" i="1259"/>
  <c r="H35" i="1337"/>
  <c r="G5" i="1312"/>
  <c r="H6" i="1340"/>
  <c r="H37" i="1337"/>
  <c r="H25" i="1332"/>
  <c r="F12" i="1341"/>
  <c r="I12" i="1341"/>
  <c r="F8" i="1341"/>
  <c r="I8" i="1341"/>
  <c r="L4" i="1258"/>
  <c r="L51" i="1258"/>
  <c r="M4" i="1265"/>
  <c r="M4" i="1264"/>
  <c r="K4" i="1320"/>
  <c r="I4" i="1263"/>
  <c r="N4" i="1269"/>
  <c r="L4" i="1266"/>
  <c r="M4" i="1259"/>
  <c r="N5" i="1271"/>
  <c r="B19" i="1341"/>
  <c r="B22" i="1341"/>
  <c r="H10" i="1340"/>
  <c r="H11" i="1340"/>
  <c r="F16" i="1341"/>
  <c r="H6" i="1332"/>
  <c r="H11" i="1331"/>
  <c r="H10" i="1331"/>
  <c r="H30" i="1331"/>
  <c r="H6" i="1331"/>
  <c r="N5" i="1260"/>
  <c r="N5" i="1321"/>
  <c r="H25" i="1340"/>
  <c r="H30" i="1340"/>
  <c r="H30" i="1332"/>
  <c r="H10" i="1332"/>
  <c r="H11" i="1332"/>
  <c r="O22" i="1259"/>
  <c r="O25" i="1259"/>
  <c r="O21" i="1259"/>
  <c r="O18" i="1259"/>
  <c r="O24" i="1259"/>
  <c r="O20" i="1259"/>
  <c r="O19" i="1259"/>
  <c r="O23" i="1259"/>
  <c r="P17" i="1259"/>
  <c r="Q16" i="1259"/>
  <c r="C24" i="1330"/>
  <c r="F5" i="1341"/>
  <c r="E12" i="1341"/>
  <c r="H28" i="1340"/>
  <c r="F17" i="1341"/>
  <c r="E17" i="1341"/>
  <c r="E8" i="1341"/>
  <c r="H28" i="1331"/>
  <c r="H28" i="1332"/>
  <c r="B25" i="1341"/>
  <c r="O5" i="1321"/>
  <c r="O5" i="1260"/>
  <c r="H8" i="1341"/>
  <c r="M4" i="1258"/>
  <c r="N4" i="1265"/>
  <c r="N4" i="1264"/>
  <c r="L4" i="1320"/>
  <c r="J4" i="1263"/>
  <c r="O5" i="1271"/>
  <c r="O4" i="1269"/>
  <c r="M4" i="1266"/>
  <c r="N4" i="1259"/>
  <c r="I16" i="1341"/>
  <c r="E16" i="1341"/>
  <c r="F9" i="1341"/>
  <c r="H12" i="1341"/>
  <c r="R16" i="1259"/>
  <c r="Q17" i="1259"/>
  <c r="P22" i="1259"/>
  <c r="P23" i="1259"/>
  <c r="P20" i="1259"/>
  <c r="P18" i="1259"/>
  <c r="P21" i="1259"/>
  <c r="P25" i="1259"/>
  <c r="P24" i="1259"/>
  <c r="P19" i="1259"/>
  <c r="I17" i="1341"/>
  <c r="H17" i="1341"/>
  <c r="F13" i="1341"/>
  <c r="E13" i="1341"/>
  <c r="B11" i="1341"/>
  <c r="E5" i="1341"/>
  <c r="B7" i="1341"/>
  <c r="P4" i="1269"/>
  <c r="N4" i="1258"/>
  <c r="P5" i="1271"/>
  <c r="N4" i="1266"/>
  <c r="O4" i="1259"/>
  <c r="O4" i="1265"/>
  <c r="O4" i="1264"/>
  <c r="M4" i="1320"/>
  <c r="K4" i="1263"/>
  <c r="H16" i="1341"/>
  <c r="P5" i="1321"/>
  <c r="P5" i="1260"/>
  <c r="B15" i="1341"/>
  <c r="I9" i="1341"/>
  <c r="E9" i="1341"/>
  <c r="Q22" i="1259"/>
  <c r="Q24" i="1259"/>
  <c r="Q21" i="1259"/>
  <c r="Q20" i="1259"/>
  <c r="Q18" i="1259"/>
  <c r="Q25" i="1259"/>
  <c r="Q19" i="1259"/>
  <c r="Q23" i="1259"/>
  <c r="R17" i="1259"/>
  <c r="S16" i="1259"/>
  <c r="I13" i="1341"/>
  <c r="H13" i="1341"/>
  <c r="D15" i="1314"/>
  <c r="E15" i="1314"/>
  <c r="D14" i="1314"/>
  <c r="E14" i="1314"/>
  <c r="Q5" i="1321"/>
  <c r="Q5" i="1260"/>
  <c r="H9" i="1341"/>
  <c r="Q5" i="1271"/>
  <c r="Q4" i="1269"/>
  <c r="P4" i="1265"/>
  <c r="P4" i="1264"/>
  <c r="N4" i="1320"/>
  <c r="L4" i="1263"/>
  <c r="O4" i="1266"/>
  <c r="P4" i="1259"/>
  <c r="O4" i="1258"/>
  <c r="T16" i="1259"/>
  <c r="S17" i="1259"/>
  <c r="R24" i="1259"/>
  <c r="R22" i="1259"/>
  <c r="R23" i="1259"/>
  <c r="R25" i="1259"/>
  <c r="R18" i="1259"/>
  <c r="R19" i="1259"/>
  <c r="R21" i="1259"/>
  <c r="R20" i="1259"/>
  <c r="P4" i="1266"/>
  <c r="Q4" i="1259"/>
  <c r="P4" i="1258"/>
  <c r="R4" i="1269"/>
  <c r="R5" i="1271"/>
  <c r="Q4" i="1265"/>
  <c r="Q4" i="1264"/>
  <c r="O4" i="1320"/>
  <c r="M4" i="1263"/>
  <c r="R5" i="1260"/>
  <c r="R5" i="1321"/>
  <c r="S23" i="1259"/>
  <c r="S18" i="1259"/>
  <c r="S24" i="1259"/>
  <c r="S22" i="1259"/>
  <c r="S25" i="1259"/>
  <c r="S20" i="1259"/>
  <c r="S19" i="1259"/>
  <c r="S21" i="1259"/>
  <c r="T17" i="1259"/>
  <c r="U16" i="1259"/>
  <c r="S5" i="1321"/>
  <c r="S5" i="1260"/>
  <c r="Q4" i="1266"/>
  <c r="R4" i="1259"/>
  <c r="Q4" i="1258"/>
  <c r="S5" i="1271"/>
  <c r="S4" i="1269"/>
  <c r="R4" i="1265"/>
  <c r="R4" i="1264"/>
  <c r="P4" i="1320"/>
  <c r="N4" i="1263"/>
  <c r="U17" i="1259"/>
  <c r="V16" i="1259"/>
  <c r="T21" i="1259"/>
  <c r="T23" i="1259"/>
  <c r="T18" i="1259"/>
  <c r="T20" i="1259"/>
  <c r="T24" i="1259"/>
  <c r="T22" i="1259"/>
  <c r="T19" i="1259"/>
  <c r="T25" i="1259"/>
  <c r="T4" i="1269"/>
  <c r="R4" i="1258"/>
  <c r="T5" i="1271"/>
  <c r="R4" i="1266"/>
  <c r="S4" i="1259"/>
  <c r="S4" i="1265"/>
  <c r="S4" i="1264"/>
  <c r="Q4" i="1320"/>
  <c r="O4" i="1263"/>
  <c r="T5" i="1321"/>
  <c r="T5" i="1260"/>
  <c r="W16" i="1259"/>
  <c r="V17" i="1259"/>
  <c r="U24" i="1259"/>
  <c r="U22" i="1259"/>
  <c r="U20" i="1259"/>
  <c r="U19" i="1259"/>
  <c r="U21" i="1259"/>
  <c r="U23" i="1259"/>
  <c r="U18" i="1259"/>
  <c r="U25" i="1259"/>
  <c r="S4" i="1266"/>
  <c r="T4" i="1259"/>
  <c r="S4" i="1258"/>
  <c r="U5" i="1271"/>
  <c r="U4" i="1269"/>
  <c r="T4" i="1265"/>
  <c r="T4" i="1264"/>
  <c r="R4" i="1320"/>
  <c r="P4" i="1263"/>
  <c r="U5" i="1321"/>
  <c r="U5" i="1260"/>
  <c r="V22" i="1259"/>
  <c r="V21" i="1259"/>
  <c r="V18" i="1259"/>
  <c r="V25" i="1259"/>
  <c r="V24" i="1259"/>
  <c r="V19" i="1259"/>
  <c r="V20" i="1259"/>
  <c r="V23" i="1259"/>
  <c r="W17" i="1259"/>
  <c r="X16" i="1259"/>
  <c r="T4" i="1266"/>
  <c r="U4" i="1259"/>
  <c r="T4" i="1258"/>
  <c r="V4" i="1269"/>
  <c r="V5" i="1271"/>
  <c r="U4" i="1265"/>
  <c r="U4" i="1264"/>
  <c r="S4" i="1320"/>
  <c r="Q4" i="1263"/>
  <c r="V5" i="1260"/>
  <c r="V5" i="1321"/>
  <c r="Y16" i="1259"/>
  <c r="X17" i="1259"/>
  <c r="W23" i="1259"/>
  <c r="W18" i="1259"/>
  <c r="W21" i="1259"/>
  <c r="W25" i="1259"/>
  <c r="W22" i="1259"/>
  <c r="W19" i="1259"/>
  <c r="W20" i="1259"/>
  <c r="W24" i="1259"/>
  <c r="W5" i="1321"/>
  <c r="W5" i="1260"/>
  <c r="U4" i="1258"/>
  <c r="W5" i="1271"/>
  <c r="W4" i="1269"/>
  <c r="U4" i="1266"/>
  <c r="V4" i="1259"/>
  <c r="V4" i="1265"/>
  <c r="V4" i="1264"/>
  <c r="T4" i="1320"/>
  <c r="R4" i="1263"/>
  <c r="X20" i="1259"/>
  <c r="X25" i="1259"/>
  <c r="X18" i="1259"/>
  <c r="X23" i="1259"/>
  <c r="X22" i="1259"/>
  <c r="X21" i="1259"/>
  <c r="X19" i="1259"/>
  <c r="X24" i="1259"/>
  <c r="Y17" i="1259"/>
  <c r="Z16" i="1259"/>
  <c r="X5" i="1321"/>
  <c r="X5" i="1260"/>
  <c r="V4" i="1266"/>
  <c r="W4" i="1259"/>
  <c r="X4" i="1269"/>
  <c r="V4" i="1258"/>
  <c r="X5" i="1271"/>
  <c r="W4" i="1265"/>
  <c r="W4" i="1264"/>
  <c r="U4" i="1320"/>
  <c r="S4" i="1263"/>
  <c r="Z17" i="1259"/>
  <c r="AA16" i="1259"/>
  <c r="Y24" i="1259"/>
  <c r="Y19" i="1259"/>
  <c r="Y23" i="1259"/>
  <c r="Y21" i="1259"/>
  <c r="Y20" i="1259"/>
  <c r="Y22" i="1259"/>
  <c r="Y18" i="1259"/>
  <c r="Y25" i="1259"/>
  <c r="Y5" i="1321"/>
  <c r="Y5" i="1260"/>
  <c r="W4" i="1258"/>
  <c r="Y5" i="1271"/>
  <c r="Y4" i="1269"/>
  <c r="W4" i="1266"/>
  <c r="X4" i="1259"/>
  <c r="X4" i="1265"/>
  <c r="X4" i="1264"/>
  <c r="V4" i="1320"/>
  <c r="T4" i="1263"/>
  <c r="AA17" i="1259"/>
  <c r="AB16" i="1259"/>
  <c r="Z18" i="1259"/>
  <c r="Z21" i="1259"/>
  <c r="Z25" i="1259"/>
  <c r="Z22" i="1259"/>
  <c r="Z20" i="1259"/>
  <c r="Z23" i="1259"/>
  <c r="Z19" i="1259"/>
  <c r="Z24" i="1259"/>
  <c r="X4" i="1258"/>
  <c r="Z4" i="1269"/>
  <c r="Z5" i="1271"/>
  <c r="X4" i="1266"/>
  <c r="Y4" i="1259"/>
  <c r="Y4" i="1265"/>
  <c r="Y4" i="1264"/>
  <c r="W4" i="1320"/>
  <c r="U4" i="1263"/>
  <c r="Z5" i="1260"/>
  <c r="Z5" i="1321"/>
  <c r="AB17" i="1259"/>
  <c r="AC16" i="1259"/>
  <c r="AA24" i="1259"/>
  <c r="AA20" i="1259"/>
  <c r="AA18" i="1259"/>
  <c r="AA25" i="1259"/>
  <c r="AA22" i="1259"/>
  <c r="AA19" i="1259"/>
  <c r="AA21" i="1259"/>
  <c r="AA23" i="1259"/>
  <c r="AA5" i="1321"/>
  <c r="AA5" i="1260"/>
  <c r="AA5" i="1271"/>
  <c r="AA4" i="1269"/>
  <c r="Y4" i="1266"/>
  <c r="Z4" i="1259"/>
  <c r="Y4" i="1258"/>
  <c r="Z4" i="1265"/>
  <c r="Z4" i="1264"/>
  <c r="X4" i="1320"/>
  <c r="V4" i="1263"/>
  <c r="AC17" i="1259"/>
  <c r="AD16" i="1259"/>
  <c r="AB22" i="1259"/>
  <c r="AB19" i="1259"/>
  <c r="AB21" i="1259"/>
  <c r="AB20" i="1259"/>
  <c r="AB24" i="1259"/>
  <c r="AB23" i="1259"/>
  <c r="AB18" i="1259"/>
  <c r="AB25" i="1259"/>
  <c r="AB5" i="1321"/>
  <c r="AB5" i="1260"/>
  <c r="AB4" i="1269"/>
  <c r="Z4" i="1258"/>
  <c r="AB5" i="1271"/>
  <c r="Z4" i="1266"/>
  <c r="AA4" i="1259"/>
  <c r="AA4" i="1265"/>
  <c r="AA4" i="1264"/>
  <c r="Y4" i="1320"/>
  <c r="W4" i="1263"/>
  <c r="AD17" i="1259"/>
  <c r="AE16" i="1259"/>
  <c r="AC19" i="1259"/>
  <c r="AC20" i="1259"/>
  <c r="AC22" i="1259"/>
  <c r="AC21" i="1259"/>
  <c r="AC18" i="1259"/>
  <c r="AC24" i="1259"/>
  <c r="AC23" i="1259"/>
  <c r="AC25" i="1259"/>
  <c r="AA4" i="1266"/>
  <c r="AB4" i="1259"/>
  <c r="AA4" i="1258"/>
  <c r="AC5" i="1271"/>
  <c r="AC4" i="1269"/>
  <c r="AB4" i="1265"/>
  <c r="AB4" i="1264"/>
  <c r="Z4" i="1320"/>
  <c r="X4" i="1263"/>
  <c r="AC5" i="1321"/>
  <c r="AC5" i="1260"/>
  <c r="AE17" i="1259"/>
  <c r="AF16" i="1259"/>
  <c r="AD23" i="1259"/>
  <c r="AD21" i="1259"/>
  <c r="AD24" i="1259"/>
  <c r="AD18" i="1259"/>
  <c r="AD25" i="1259"/>
  <c r="AD20" i="1259"/>
  <c r="AD22" i="1259"/>
  <c r="AD19" i="1259"/>
  <c r="AB4" i="1266"/>
  <c r="AC4" i="1259"/>
  <c r="AB4" i="1258"/>
  <c r="AD4" i="1269"/>
  <c r="AD5" i="1271"/>
  <c r="AC4" i="1265"/>
  <c r="AC4" i="1264"/>
  <c r="AA4" i="1320"/>
  <c r="Y4" i="1263"/>
  <c r="AD5" i="1260"/>
  <c r="AD5" i="1321"/>
  <c r="AF17" i="1259"/>
  <c r="AG16" i="1259"/>
  <c r="AE20" i="1259"/>
  <c r="AE18" i="1259"/>
  <c r="AE23" i="1259"/>
  <c r="AE21" i="1259"/>
  <c r="AE25" i="1259"/>
  <c r="AE19" i="1259"/>
  <c r="AE24" i="1259"/>
  <c r="AE22" i="1259"/>
  <c r="AE5" i="1321"/>
  <c r="AE5" i="1260"/>
  <c r="AC4" i="1258"/>
  <c r="AE5" i="1271"/>
  <c r="AE4" i="1269"/>
  <c r="AC4" i="1266"/>
  <c r="AD4" i="1259"/>
  <c r="AD4" i="1265"/>
  <c r="AD4" i="1264"/>
  <c r="AB4" i="1320"/>
  <c r="Z4" i="1263"/>
  <c r="AG17" i="1259"/>
  <c r="AH16" i="1259"/>
  <c r="AF19" i="1259"/>
  <c r="AF25" i="1259"/>
  <c r="AF21" i="1259"/>
  <c r="AF23" i="1259"/>
  <c r="AF20" i="1259"/>
  <c r="AF24" i="1259"/>
  <c r="AF18" i="1259"/>
  <c r="AF22" i="1259"/>
  <c r="AF5" i="1321"/>
  <c r="AF5" i="1260"/>
  <c r="AD4" i="1266"/>
  <c r="AE4" i="1259"/>
  <c r="AF4" i="1269"/>
  <c r="AD4" i="1258"/>
  <c r="AF5" i="1271"/>
  <c r="AE4" i="1265"/>
  <c r="AE4" i="1264"/>
  <c r="AC4" i="1320"/>
  <c r="AA4" i="1263"/>
  <c r="AH17" i="1259"/>
  <c r="AI16" i="1259"/>
  <c r="AI17" i="1259"/>
  <c r="AG25" i="1259"/>
  <c r="AG21" i="1259"/>
  <c r="AG22" i="1259"/>
  <c r="AG20" i="1259"/>
  <c r="AG18" i="1259"/>
  <c r="AG23" i="1259"/>
  <c r="AG24" i="1259"/>
  <c r="AG19" i="1259"/>
  <c r="AE4" i="1258"/>
  <c r="AG5" i="1271"/>
  <c r="AG4" i="1269"/>
  <c r="AE4" i="1266"/>
  <c r="AF4" i="1259"/>
  <c r="AF4" i="1265"/>
  <c r="AF4" i="1264"/>
  <c r="AD4" i="1320"/>
  <c r="AB4" i="1263"/>
  <c r="AG5" i="1321"/>
  <c r="AG5" i="1260"/>
  <c r="AI24" i="1259"/>
  <c r="AI20" i="1259"/>
  <c r="AI21" i="1259"/>
  <c r="AI18" i="1259"/>
  <c r="AI25" i="1259"/>
  <c r="AI19" i="1259"/>
  <c r="AI23" i="1259"/>
  <c r="AI22" i="1259"/>
  <c r="AH24" i="1259"/>
  <c r="AH20" i="1259"/>
  <c r="AJ20" i="1259"/>
  <c r="I31" i="1259"/>
  <c r="AH18" i="1259"/>
  <c r="AH21" i="1259"/>
  <c r="AH25" i="1259"/>
  <c r="AH19" i="1259"/>
  <c r="AH23" i="1259"/>
  <c r="AJ23" i="1259"/>
  <c r="I34" i="1259"/>
  <c r="AH22" i="1259"/>
  <c r="AJ22" i="1259"/>
  <c r="I33" i="1259"/>
  <c r="AF4" i="1258"/>
  <c r="AH4" i="1269"/>
  <c r="AH5" i="1271"/>
  <c r="AF4" i="1266"/>
  <c r="AG4" i="1259"/>
  <c r="AG4" i="1265"/>
  <c r="AG4" i="1264"/>
  <c r="AE4" i="1320"/>
  <c r="AC4" i="1263"/>
  <c r="AH5" i="1260"/>
  <c r="AH5" i="1321"/>
  <c r="AI5" i="1260"/>
  <c r="AJ21" i="1259"/>
  <c r="I32" i="1259"/>
  <c r="AJ18" i="1259"/>
  <c r="I29" i="1259"/>
  <c r="AI5" i="1271"/>
  <c r="AI4" i="1269"/>
  <c r="AG4" i="1266"/>
  <c r="AH4" i="1259"/>
  <c r="AG4" i="1258"/>
  <c r="AH4" i="1265"/>
  <c r="AH4" i="1264"/>
  <c r="AF4" i="1320"/>
  <c r="AD4" i="1263"/>
  <c r="AJ4" i="1269"/>
  <c r="AH4" i="1258"/>
  <c r="AJ5" i="1271"/>
  <c r="AI4" i="1265"/>
  <c r="AI4" i="1264"/>
  <c r="AG4" i="1320"/>
  <c r="AE4" i="1263"/>
  <c r="AH4" i="1266"/>
  <c r="AI4" i="1259"/>
  <c r="L34" i="1312"/>
  <c r="G27" i="1260"/>
  <c r="G26" i="1260"/>
  <c r="H26" i="1271"/>
  <c r="P34" i="1312"/>
  <c r="K27" i="1260"/>
  <c r="K26" i="1260"/>
  <c r="Y35" i="1328"/>
  <c r="X34" i="1312"/>
  <c r="V34" i="1312"/>
  <c r="T34" i="1312"/>
  <c r="M35" i="1328"/>
  <c r="R34" i="1312"/>
  <c r="M27" i="1260"/>
  <c r="M26" i="1260"/>
  <c r="N47" i="1269"/>
  <c r="J34" i="1312"/>
  <c r="K35" i="1328"/>
  <c r="U35" i="1328"/>
  <c r="S35" i="1328"/>
  <c r="Q35" i="1328"/>
  <c r="H34" i="1312"/>
  <c r="O35" i="1328"/>
  <c r="N34" i="1312"/>
  <c r="H27" i="1260"/>
  <c r="H26" i="1260"/>
  <c r="I27" i="1260"/>
  <c r="I26" i="1260"/>
  <c r="W35" i="1328"/>
  <c r="I35" i="1328"/>
  <c r="F34" i="1328"/>
  <c r="E34" i="1312"/>
  <c r="H34" i="1328"/>
  <c r="G34" i="1312"/>
  <c r="P35" i="1312"/>
  <c r="R35" i="1312"/>
  <c r="N35" i="1312"/>
  <c r="G10" i="1258"/>
  <c r="G22" i="1258"/>
  <c r="U37" i="1328"/>
  <c r="H27" i="1311"/>
  <c r="M37" i="1328"/>
  <c r="D28" i="1311"/>
  <c r="D27" i="1311"/>
  <c r="D6" i="1311"/>
  <c r="Y37" i="1328"/>
  <c r="J28" i="1311"/>
  <c r="J7" i="1311"/>
  <c r="J27" i="1311"/>
  <c r="V35" i="1312"/>
  <c r="K10" i="1258"/>
  <c r="K22" i="1258"/>
  <c r="S37" i="1328"/>
  <c r="G28" i="1311"/>
  <c r="H35" i="1312"/>
  <c r="T35" i="1312"/>
  <c r="J10" i="1258"/>
  <c r="J22" i="1258"/>
  <c r="F35" i="1328"/>
  <c r="W37" i="1328"/>
  <c r="I28" i="1311"/>
  <c r="L35" i="1312"/>
  <c r="F10" i="1258"/>
  <c r="F22" i="1258"/>
  <c r="J27" i="1260"/>
  <c r="J26" i="1260"/>
  <c r="H47" i="1269"/>
  <c r="F27" i="1260"/>
  <c r="L27" i="1260"/>
  <c r="L26" i="1260"/>
  <c r="M46" i="1269"/>
  <c r="M45" i="1269"/>
  <c r="K24" i="1260"/>
  <c r="K23" i="1260"/>
  <c r="H10" i="1258"/>
  <c r="H22" i="1258"/>
  <c r="J47" i="1269"/>
  <c r="J26" i="1271"/>
  <c r="I47" i="1269"/>
  <c r="I26" i="1271"/>
  <c r="H33" i="1324"/>
  <c r="J33" i="1324"/>
  <c r="C34" i="1312"/>
  <c r="H34" i="1324"/>
  <c r="J34" i="1324"/>
  <c r="M47" i="1269"/>
  <c r="H35" i="1328"/>
  <c r="C24" i="1325"/>
  <c r="J9" i="1258"/>
  <c r="L46" i="1269"/>
  <c r="L45" i="1269"/>
  <c r="L26" i="1271"/>
  <c r="L47" i="1269"/>
  <c r="N26" i="1271"/>
  <c r="I37" i="1328"/>
  <c r="B28" i="1311"/>
  <c r="O37" i="1328"/>
  <c r="E28" i="1311"/>
  <c r="D34" i="1328"/>
  <c r="J35" i="1312"/>
  <c r="K37" i="1328"/>
  <c r="C28" i="1311"/>
  <c r="K47" i="1269"/>
  <c r="K26" i="1271"/>
  <c r="E35" i="1312"/>
  <c r="L25" i="1271"/>
  <c r="L24" i="1271"/>
  <c r="I10" i="1258"/>
  <c r="I22" i="1258"/>
  <c r="Q37" i="1328"/>
  <c r="F28" i="1311"/>
  <c r="J6" i="1311"/>
  <c r="X35" i="1312"/>
  <c r="L10" i="1258"/>
  <c r="L22" i="1258"/>
  <c r="H46" i="1269"/>
  <c r="H45" i="1269"/>
  <c r="H9" i="1258"/>
  <c r="J21" i="1258"/>
  <c r="I27" i="1311"/>
  <c r="I6" i="1311"/>
  <c r="L12" i="1264"/>
  <c r="B27" i="1311"/>
  <c r="B6" i="1311"/>
  <c r="H28" i="1311"/>
  <c r="H7" i="1311"/>
  <c r="F27" i="1311"/>
  <c r="F6" i="1311"/>
  <c r="I12" i="1264"/>
  <c r="G27" i="1311"/>
  <c r="G6" i="1311"/>
  <c r="J12" i="1264"/>
  <c r="H6" i="1311"/>
  <c r="K12" i="1264"/>
  <c r="C27" i="1311"/>
  <c r="C6" i="1311"/>
  <c r="E27" i="1311"/>
  <c r="E6" i="1311"/>
  <c r="D4" i="1341"/>
  <c r="M26" i="1271"/>
  <c r="AJ27" i="1260"/>
  <c r="D7" i="1311"/>
  <c r="B7" i="1311"/>
  <c r="D21" i="1314"/>
  <c r="E21" i="1314"/>
  <c r="I7" i="1311"/>
  <c r="G7" i="1311"/>
  <c r="F7" i="1311"/>
  <c r="J24" i="1260"/>
  <c r="J23" i="1260"/>
  <c r="I8" i="1258"/>
  <c r="I9" i="1258"/>
  <c r="K46" i="1269"/>
  <c r="K45" i="1269"/>
  <c r="I21" i="1258"/>
  <c r="K25" i="1271"/>
  <c r="K24" i="1271"/>
  <c r="F26" i="1260"/>
  <c r="F25" i="1260"/>
  <c r="E21" i="1258"/>
  <c r="L24" i="1260"/>
  <c r="L23" i="1260"/>
  <c r="M25" i="1271"/>
  <c r="M24" i="1271"/>
  <c r="K9" i="1258"/>
  <c r="L23" i="1271"/>
  <c r="K21" i="1258"/>
  <c r="H35" i="1324"/>
  <c r="J35" i="1324"/>
  <c r="C9" i="1325"/>
  <c r="F41" i="1258"/>
  <c r="E39" i="1312"/>
  <c r="D25" i="1314"/>
  <c r="E25" i="1314"/>
  <c r="K30" i="1260"/>
  <c r="J8" i="1258"/>
  <c r="G6" i="1263"/>
  <c r="G14" i="1263"/>
  <c r="E7" i="1311"/>
  <c r="H37" i="1328"/>
  <c r="G35" i="1312"/>
  <c r="F26" i="1311"/>
  <c r="F5" i="1311"/>
  <c r="I13" i="1264"/>
  <c r="C36" i="1330"/>
  <c r="F4" i="1341"/>
  <c r="G12" i="1264"/>
  <c r="L21" i="1258"/>
  <c r="L9" i="1258"/>
  <c r="N25" i="1271"/>
  <c r="N24" i="1271"/>
  <c r="N23" i="1271"/>
  <c r="N46" i="1269"/>
  <c r="N45" i="1269"/>
  <c r="M24" i="1260"/>
  <c r="M23" i="1260"/>
  <c r="C7" i="1311"/>
  <c r="D35" i="1328"/>
  <c r="E34" i="1328"/>
  <c r="E10" i="1258"/>
  <c r="K23" i="1271"/>
  <c r="G9" i="1258"/>
  <c r="I46" i="1269"/>
  <c r="I45" i="1269"/>
  <c r="I25" i="1271"/>
  <c r="I24" i="1271"/>
  <c r="I23" i="1271"/>
  <c r="H24" i="1260"/>
  <c r="H23" i="1260"/>
  <c r="G21" i="1258"/>
  <c r="H6" i="1263"/>
  <c r="H14" i="1263"/>
  <c r="K8" i="1258"/>
  <c r="L30" i="1260"/>
  <c r="M12" i="1264"/>
  <c r="L38" i="1271"/>
  <c r="L28" i="1271"/>
  <c r="L40" i="1271"/>
  <c r="AJ26" i="1260"/>
  <c r="J46" i="1269"/>
  <c r="J45" i="1269"/>
  <c r="H21" i="1258"/>
  <c r="J25" i="1271"/>
  <c r="J24" i="1271"/>
  <c r="J23" i="1271"/>
  <c r="M23" i="1271"/>
  <c r="F9" i="1258"/>
  <c r="G24" i="1260"/>
  <c r="G23" i="1260"/>
  <c r="F21" i="1258"/>
  <c r="AI21" i="1258"/>
  <c r="D9" i="1330"/>
  <c r="I24" i="1260"/>
  <c r="I23" i="1260"/>
  <c r="H8" i="1258"/>
  <c r="G26" i="1271"/>
  <c r="AK26" i="1271"/>
  <c r="H25" i="1271"/>
  <c r="H24" i="1271"/>
  <c r="H23" i="1271"/>
  <c r="G47" i="1269"/>
  <c r="AK47" i="1269"/>
  <c r="F6" i="1263"/>
  <c r="F14" i="1263"/>
  <c r="J30" i="1260"/>
  <c r="H30" i="1311"/>
  <c r="H9" i="1311"/>
  <c r="K11" i="1259"/>
  <c r="K12" i="1259"/>
  <c r="K25" i="1259"/>
  <c r="J30" i="1311"/>
  <c r="J9" i="1311"/>
  <c r="M11" i="1259"/>
  <c r="M24" i="1259"/>
  <c r="I30" i="1311"/>
  <c r="I9" i="1311"/>
  <c r="L11" i="1259"/>
  <c r="C30" i="1311"/>
  <c r="C9" i="1311"/>
  <c r="E30" i="1311"/>
  <c r="E9" i="1311"/>
  <c r="H11" i="1259"/>
  <c r="D30" i="1311"/>
  <c r="D9" i="1311"/>
  <c r="G11" i="1259"/>
  <c r="B30" i="1311"/>
  <c r="G30" i="1311"/>
  <c r="G9" i="1311"/>
  <c r="J11" i="1259"/>
  <c r="F30" i="1311"/>
  <c r="F9" i="1311"/>
  <c r="I11" i="1259"/>
  <c r="I24" i="1259"/>
  <c r="G26" i="1311"/>
  <c r="G5" i="1311"/>
  <c r="J13" i="1264"/>
  <c r="J7" i="1264"/>
  <c r="C26" i="1311"/>
  <c r="C5" i="1311"/>
  <c r="I26" i="1311"/>
  <c r="I5" i="1311"/>
  <c r="L13" i="1264"/>
  <c r="L7" i="1264"/>
  <c r="I5" i="1341"/>
  <c r="H5" i="1341"/>
  <c r="H26" i="1311"/>
  <c r="H5" i="1311"/>
  <c r="K13" i="1264"/>
  <c r="K7" i="1264"/>
  <c r="D26" i="1311"/>
  <c r="D5" i="1311"/>
  <c r="G13" i="1264"/>
  <c r="G7" i="1264"/>
  <c r="J26" i="1311"/>
  <c r="J5" i="1311"/>
  <c r="M13" i="1264"/>
  <c r="M7" i="1264"/>
  <c r="E26" i="1311"/>
  <c r="E5" i="1311"/>
  <c r="H13" i="1264"/>
  <c r="B26" i="1311"/>
  <c r="B5" i="1311"/>
  <c r="K28" i="1311"/>
  <c r="K7" i="1311"/>
  <c r="K27" i="1311"/>
  <c r="K6" i="1311"/>
  <c r="D23" i="1314"/>
  <c r="D22" i="1314"/>
  <c r="E22" i="1314"/>
  <c r="I7" i="1264"/>
  <c r="E9" i="1258"/>
  <c r="AJ25" i="1260"/>
  <c r="G25" i="1271"/>
  <c r="AK25" i="1271"/>
  <c r="F24" i="1260"/>
  <c r="F23" i="1260"/>
  <c r="G46" i="1269"/>
  <c r="AK46" i="1269"/>
  <c r="E22" i="1258"/>
  <c r="AI22" i="1258"/>
  <c r="AI10" i="1258"/>
  <c r="F30" i="1258"/>
  <c r="K28" i="1324"/>
  <c r="K29" i="1324"/>
  <c r="K17" i="1324"/>
  <c r="K20" i="1324"/>
  <c r="K25" i="1324"/>
  <c r="K23" i="1324"/>
  <c r="K6" i="1324"/>
  <c r="K35" i="1324"/>
  <c r="K21" i="1324"/>
  <c r="K15" i="1324"/>
  <c r="K7" i="1324"/>
  <c r="K22" i="1324"/>
  <c r="K24" i="1324"/>
  <c r="K8" i="1324"/>
  <c r="E9" i="1328"/>
  <c r="E26" i="1328"/>
  <c r="E20" i="1328"/>
  <c r="E6" i="1328"/>
  <c r="E11" i="1328"/>
  <c r="E16" i="1328"/>
  <c r="E35" i="1328"/>
  <c r="E7" i="1328"/>
  <c r="E5" i="1328"/>
  <c r="E21" i="1328"/>
  <c r="E33" i="1328"/>
  <c r="E8" i="1328"/>
  <c r="E29" i="1328"/>
  <c r="E30" i="1328"/>
  <c r="E25" i="1328"/>
  <c r="E22" i="1328"/>
  <c r="E19" i="1328"/>
  <c r="E32" i="1328"/>
  <c r="E27" i="1328"/>
  <c r="C35" i="1312"/>
  <c r="E24" i="1328"/>
  <c r="E12" i="1328"/>
  <c r="E28" i="1328"/>
  <c r="E31" i="1328"/>
  <c r="E17" i="1328"/>
  <c r="E13" i="1328"/>
  <c r="E14" i="1328"/>
  <c r="E10" i="1328"/>
  <c r="E15" i="1328"/>
  <c r="E18" i="1328"/>
  <c r="E23" i="1328"/>
  <c r="N38" i="1271"/>
  <c r="N28" i="1271"/>
  <c r="N40" i="1271"/>
  <c r="G30" i="1260"/>
  <c r="F8" i="1258"/>
  <c r="C6" i="1263"/>
  <c r="C14" i="1263"/>
  <c r="J20" i="1258"/>
  <c r="J12" i="1258"/>
  <c r="J24" i="1258"/>
  <c r="J15" i="1266"/>
  <c r="K17" i="1264"/>
  <c r="K15" i="1264"/>
  <c r="O45" i="1312"/>
  <c r="M45" i="1312"/>
  <c r="K45" i="1312"/>
  <c r="S45" i="1312"/>
  <c r="I45" i="1312"/>
  <c r="W45" i="1312"/>
  <c r="U45" i="1312"/>
  <c r="Q45" i="1312"/>
  <c r="Y45" i="1312"/>
  <c r="E6" i="1263"/>
  <c r="E14" i="1263"/>
  <c r="K33" i="1324"/>
  <c r="M28" i="1271"/>
  <c r="M40" i="1271"/>
  <c r="M38" i="1271"/>
  <c r="D6" i="1263"/>
  <c r="D14" i="1263"/>
  <c r="H30" i="1260"/>
  <c r="G8" i="1258"/>
  <c r="K34" i="1324"/>
  <c r="H38" i="1271"/>
  <c r="H28" i="1271"/>
  <c r="H40" i="1271"/>
  <c r="E4" i="1341"/>
  <c r="F28" i="1341"/>
  <c r="E28" i="1341"/>
  <c r="I4" i="1341"/>
  <c r="F12" i="1264"/>
  <c r="D3" i="1272"/>
  <c r="G41" i="1258"/>
  <c r="J38" i="1271"/>
  <c r="J28" i="1271"/>
  <c r="J40" i="1271"/>
  <c r="H12" i="1264"/>
  <c r="K20" i="1258"/>
  <c r="K12" i="1258"/>
  <c r="K24" i="1258"/>
  <c r="L17" i="1264"/>
  <c r="L15" i="1264"/>
  <c r="K15" i="1266"/>
  <c r="I28" i="1271"/>
  <c r="I40" i="1271"/>
  <c r="I38" i="1271"/>
  <c r="K38" i="1271"/>
  <c r="K28" i="1271"/>
  <c r="K40" i="1271"/>
  <c r="M30" i="1260"/>
  <c r="I6" i="1263"/>
  <c r="I14" i="1263"/>
  <c r="L8" i="1258"/>
  <c r="J17" i="1264"/>
  <c r="J15" i="1264"/>
  <c r="I12" i="1258"/>
  <c r="I24" i="1258"/>
  <c r="I20" i="1258"/>
  <c r="I15" i="1266"/>
  <c r="AI9" i="1258"/>
  <c r="I30" i="1260"/>
  <c r="D31" i="1311"/>
  <c r="D10" i="1311"/>
  <c r="H31" i="1311"/>
  <c r="H10" i="1311"/>
  <c r="H7" i="1264"/>
  <c r="F31" i="1311"/>
  <c r="F10" i="1311"/>
  <c r="I31" i="1311"/>
  <c r="I10" i="1311"/>
  <c r="J31" i="1311"/>
  <c r="J10" i="1311"/>
  <c r="K30" i="1311"/>
  <c r="K9" i="1311"/>
  <c r="J21" i="1264"/>
  <c r="B31" i="1311"/>
  <c r="B10" i="1311"/>
  <c r="B9" i="1311"/>
  <c r="F11" i="1259"/>
  <c r="K26" i="1311"/>
  <c r="K5" i="1311"/>
  <c r="G31" i="1311"/>
  <c r="G10" i="1311"/>
  <c r="C31" i="1311"/>
  <c r="C10" i="1311"/>
  <c r="E31" i="1311"/>
  <c r="E10" i="1311"/>
  <c r="K21" i="1264"/>
  <c r="L21" i="1264"/>
  <c r="M12" i="1259"/>
  <c r="M25" i="1259"/>
  <c r="L12" i="1259"/>
  <c r="L25" i="1259"/>
  <c r="L24" i="1259"/>
  <c r="J12" i="1259"/>
  <c r="J25" i="1259"/>
  <c r="J24" i="1259"/>
  <c r="G12" i="1259"/>
  <c r="G25" i="1259"/>
  <c r="G24" i="1259"/>
  <c r="K24" i="1259"/>
  <c r="I12" i="1259"/>
  <c r="I25" i="1259"/>
  <c r="G24" i="1271"/>
  <c r="G23" i="1271"/>
  <c r="AJ24" i="1260"/>
  <c r="C9" i="1330"/>
  <c r="E3" i="1272"/>
  <c r="G45" i="1269"/>
  <c r="AK45" i="1269"/>
  <c r="L12" i="1258"/>
  <c r="L24" i="1258"/>
  <c r="L20" i="1258"/>
  <c r="M17" i="1264"/>
  <c r="M15" i="1264"/>
  <c r="M21" i="1264"/>
  <c r="L15" i="1266"/>
  <c r="H12" i="1259"/>
  <c r="H25" i="1259"/>
  <c r="H24" i="1259"/>
  <c r="F20" i="1258"/>
  <c r="G17" i="1264"/>
  <c r="G15" i="1264"/>
  <c r="G21" i="1264"/>
  <c r="F12" i="1258"/>
  <c r="F24" i="1258"/>
  <c r="F15" i="1266"/>
  <c r="AJ23" i="1260"/>
  <c r="E8" i="1258"/>
  <c r="F30" i="1260"/>
  <c r="AJ30" i="1260"/>
  <c r="B6" i="1263"/>
  <c r="B14" i="1263"/>
  <c r="AJ12" i="1264"/>
  <c r="H28" i="1341"/>
  <c r="H4" i="1341"/>
  <c r="H20" i="1258"/>
  <c r="I17" i="1264"/>
  <c r="I15" i="1264"/>
  <c r="I21" i="1264"/>
  <c r="H12" i="1258"/>
  <c r="H24" i="1258"/>
  <c r="H15" i="1266"/>
  <c r="K44" i="1269"/>
  <c r="I14" i="1266"/>
  <c r="I17" i="1266"/>
  <c r="M44" i="1269"/>
  <c r="K17" i="1266"/>
  <c r="K14" i="1266"/>
  <c r="G15" i="1266"/>
  <c r="H17" i="1264"/>
  <c r="H15" i="1264"/>
  <c r="G12" i="1258"/>
  <c r="G24" i="1258"/>
  <c r="G20" i="1258"/>
  <c r="F13" i="1264"/>
  <c r="AJ13" i="1264"/>
  <c r="AK13" i="1264"/>
  <c r="J17" i="1266"/>
  <c r="L44" i="1269"/>
  <c r="J14" i="1266"/>
  <c r="D22" i="1312"/>
  <c r="D14" i="1312"/>
  <c r="D12" i="1312"/>
  <c r="D18" i="1312"/>
  <c r="D6" i="1312"/>
  <c r="D23" i="1312"/>
  <c r="D28" i="1312"/>
  <c r="D26" i="1312"/>
  <c r="D27" i="1312"/>
  <c r="D7" i="1312"/>
  <c r="D17" i="1312"/>
  <c r="D11" i="1312"/>
  <c r="D31" i="1312"/>
  <c r="D10" i="1312"/>
  <c r="D24" i="1312"/>
  <c r="D29" i="1312"/>
  <c r="D5" i="1312"/>
  <c r="D13" i="1312"/>
  <c r="D35" i="1312"/>
  <c r="D25" i="1312"/>
  <c r="D8" i="1312"/>
  <c r="D33" i="1312"/>
  <c r="D20" i="1312"/>
  <c r="D16" i="1312"/>
  <c r="D30" i="1312"/>
  <c r="D15" i="1312"/>
  <c r="D9" i="1312"/>
  <c r="D19" i="1312"/>
  <c r="D21" i="1312"/>
  <c r="D32" i="1312"/>
  <c r="D34" i="1312"/>
  <c r="H30" i="1258"/>
  <c r="D9" i="1325"/>
  <c r="D20" i="1325"/>
  <c r="C22" i="1325"/>
  <c r="F35" i="1311"/>
  <c r="F14" i="1311"/>
  <c r="D35" i="1311"/>
  <c r="D14" i="1311"/>
  <c r="H21" i="1264"/>
  <c r="H35" i="1311"/>
  <c r="H14" i="1311"/>
  <c r="B35" i="1311"/>
  <c r="B14" i="1311"/>
  <c r="I35" i="1311"/>
  <c r="I14" i="1311"/>
  <c r="C35" i="1311"/>
  <c r="C14" i="1311"/>
  <c r="J35" i="1311"/>
  <c r="J14" i="1311"/>
  <c r="E35" i="1311"/>
  <c r="E14" i="1311"/>
  <c r="K31" i="1311"/>
  <c r="K10" i="1311"/>
  <c r="L9" i="1311"/>
  <c r="G35" i="1311"/>
  <c r="G14" i="1311"/>
  <c r="AK24" i="1271"/>
  <c r="C2" i="1272"/>
  <c r="D2" i="1272"/>
  <c r="F7" i="1264"/>
  <c r="AJ7" i="1264"/>
  <c r="M65" i="1269"/>
  <c r="M52" i="1269"/>
  <c r="J10" i="1265"/>
  <c r="J41" i="1265"/>
  <c r="I25" i="1266"/>
  <c r="AK23" i="1271"/>
  <c r="H46" i="1271"/>
  <c r="G28" i="1271"/>
  <c r="G38" i="1271"/>
  <c r="AK38" i="1271"/>
  <c r="J46" i="1271"/>
  <c r="K52" i="1269"/>
  <c r="K65" i="1269"/>
  <c r="E20" i="1258"/>
  <c r="AI20" i="1258"/>
  <c r="AI8" i="1258"/>
  <c r="AJ8" i="1258"/>
  <c r="F17" i="1264"/>
  <c r="E12" i="1258"/>
  <c r="E15" i="1266"/>
  <c r="L52" i="1269"/>
  <c r="L65" i="1269"/>
  <c r="F12" i="1259"/>
  <c r="AJ11" i="1259"/>
  <c r="G35" i="1259"/>
  <c r="F24" i="1259"/>
  <c r="AJ24" i="1259"/>
  <c r="I35" i="1259"/>
  <c r="D34" i="1330"/>
  <c r="I44" i="1269"/>
  <c r="G14" i="1266"/>
  <c r="G17" i="1266"/>
  <c r="L10" i="1265"/>
  <c r="L41" i="1265"/>
  <c r="K25" i="1266"/>
  <c r="H17" i="1266"/>
  <c r="J44" i="1269"/>
  <c r="H14" i="1266"/>
  <c r="F39" i="1258"/>
  <c r="F40" i="1258"/>
  <c r="F42" i="1258"/>
  <c r="F43" i="1258"/>
  <c r="G39" i="1258"/>
  <c r="G40" i="1258"/>
  <c r="G42" i="1258"/>
  <c r="G43" i="1258"/>
  <c r="J25" i="1266"/>
  <c r="K10" i="1265"/>
  <c r="K41" i="1265"/>
  <c r="H44" i="1269"/>
  <c r="F17" i="1266"/>
  <c r="F14" i="1266"/>
  <c r="L17" i="1266"/>
  <c r="N44" i="1269"/>
  <c r="L14" i="1266"/>
  <c r="L28" i="1311"/>
  <c r="L27" i="1311"/>
  <c r="L29" i="1311"/>
  <c r="L30" i="1311"/>
  <c r="L31" i="1311"/>
  <c r="K35" i="1311"/>
  <c r="K14" i="1311"/>
  <c r="L26" i="1311"/>
  <c r="B4" i="1341"/>
  <c r="L7" i="1311"/>
  <c r="L10" i="1311"/>
  <c r="L8" i="1311"/>
  <c r="L5" i="1311"/>
  <c r="L6" i="1311"/>
  <c r="L67" i="1269"/>
  <c r="L53" i="1269"/>
  <c r="L68" i="1269"/>
  <c r="G44" i="1269"/>
  <c r="E17" i="1266"/>
  <c r="AI17" i="1266"/>
  <c r="AI15" i="1266"/>
  <c r="E14" i="1266"/>
  <c r="K53" i="1269"/>
  <c r="K68" i="1269"/>
  <c r="K67" i="1269"/>
  <c r="J65" i="1269"/>
  <c r="J52" i="1269"/>
  <c r="I26" i="1266"/>
  <c r="J13" i="1265"/>
  <c r="J44" i="1265"/>
  <c r="J12" i="1265"/>
  <c r="J43" i="1265"/>
  <c r="K12" i="1265"/>
  <c r="K43" i="1265"/>
  <c r="J26" i="1266"/>
  <c r="K13" i="1265"/>
  <c r="K44" i="1265"/>
  <c r="H10" i="1265"/>
  <c r="H41" i="1265"/>
  <c r="G25" i="1266"/>
  <c r="L25" i="1266"/>
  <c r="M10" i="1265"/>
  <c r="M41" i="1265"/>
  <c r="K26" i="1266"/>
  <c r="L13" i="1265"/>
  <c r="L44" i="1265"/>
  <c r="L12" i="1265"/>
  <c r="L43" i="1265"/>
  <c r="I65" i="1269"/>
  <c r="I52" i="1269"/>
  <c r="E24" i="1258"/>
  <c r="AI12" i="1258"/>
  <c r="F32" i="1258"/>
  <c r="F37" i="1258"/>
  <c r="AK28" i="1271"/>
  <c r="H53" i="1271"/>
  <c r="G40" i="1271"/>
  <c r="AK40" i="1271"/>
  <c r="J48" i="1271"/>
  <c r="H52" i="1271"/>
  <c r="M67" i="1269"/>
  <c r="M53" i="1269"/>
  <c r="M68" i="1269"/>
  <c r="G10" i="1265"/>
  <c r="G41" i="1265"/>
  <c r="F25" i="1266"/>
  <c r="N65" i="1269"/>
  <c r="N52" i="1269"/>
  <c r="H52" i="1269"/>
  <c r="H65" i="1269"/>
  <c r="H25" i="1266"/>
  <c r="I10" i="1265"/>
  <c r="I41" i="1265"/>
  <c r="G40" i="1259"/>
  <c r="AJ12" i="1259"/>
  <c r="G36" i="1259"/>
  <c r="F25" i="1259"/>
  <c r="AJ25" i="1259"/>
  <c r="I36" i="1259"/>
  <c r="G39" i="1259"/>
  <c r="F15" i="1264"/>
  <c r="AJ17" i="1264"/>
  <c r="AJ15" i="1264"/>
  <c r="AJ21" i="1264"/>
  <c r="F21" i="1264"/>
  <c r="C7" i="1325"/>
  <c r="C7" i="1330"/>
  <c r="AI24" i="1258"/>
  <c r="H32" i="1258"/>
  <c r="F36" i="1258"/>
  <c r="G65" i="1269"/>
  <c r="AK65" i="1269"/>
  <c r="H78" i="1269"/>
  <c r="AK44" i="1269"/>
  <c r="G52" i="1269"/>
  <c r="E43" i="1330"/>
  <c r="E30" i="1325"/>
  <c r="H67" i="1269"/>
  <c r="H53" i="1269"/>
  <c r="H68" i="1269"/>
  <c r="N67" i="1269"/>
  <c r="N53" i="1269"/>
  <c r="N68" i="1269"/>
  <c r="G26" i="1266"/>
  <c r="H13" i="1265"/>
  <c r="H44" i="1265"/>
  <c r="H12" i="1265"/>
  <c r="H43" i="1265"/>
  <c r="E31" i="1325"/>
  <c r="E44" i="1330"/>
  <c r="H26" i="1266"/>
  <c r="I13" i="1265"/>
  <c r="I44" i="1265"/>
  <c r="I12" i="1265"/>
  <c r="I43" i="1265"/>
  <c r="G12" i="1265"/>
  <c r="G43" i="1265"/>
  <c r="F26" i="1266"/>
  <c r="G13" i="1265"/>
  <c r="G44" i="1265"/>
  <c r="AL28" i="1271"/>
  <c r="H48" i="1271"/>
  <c r="I67" i="1269"/>
  <c r="I53" i="1269"/>
  <c r="I68" i="1269"/>
  <c r="J53" i="1269"/>
  <c r="J68" i="1269"/>
  <c r="J67" i="1269"/>
  <c r="AI14" i="1266"/>
  <c r="F10" i="1265"/>
  <c r="E25" i="1266"/>
  <c r="C30" i="1325"/>
  <c r="G37" i="1258"/>
  <c r="C43" i="1330"/>
  <c r="F53" i="1271"/>
  <c r="J53" i="1271"/>
  <c r="M12" i="1265"/>
  <c r="M43" i="1265"/>
  <c r="L26" i="1266"/>
  <c r="M13" i="1265"/>
  <c r="M44" i="1265"/>
  <c r="AJ15" i="1266"/>
  <c r="F52" i="1271"/>
  <c r="J52" i="1271"/>
  <c r="G36" i="1258"/>
  <c r="C31" i="1325"/>
  <c r="C44" i="1330"/>
  <c r="C46" i="1330"/>
  <c r="AI25" i="1266"/>
  <c r="E26" i="1266"/>
  <c r="F12" i="1265"/>
  <c r="AK52" i="1269"/>
  <c r="F80" i="1269"/>
  <c r="G67" i="1269"/>
  <c r="AK67" i="1269"/>
  <c r="H80" i="1269"/>
  <c r="H86" i="1269"/>
  <c r="G53" i="1269"/>
  <c r="AJ10" i="1265"/>
  <c r="G52" i="1265"/>
  <c r="F41" i="1265"/>
  <c r="AJ41" i="1265"/>
  <c r="I52" i="1265"/>
  <c r="F78" i="1269"/>
  <c r="AL44" i="1269"/>
  <c r="F43" i="1265"/>
  <c r="AJ43" i="1265"/>
  <c r="I54" i="1265"/>
  <c r="G60" i="1265"/>
  <c r="AJ12" i="1265"/>
  <c r="G54" i="1265"/>
  <c r="H85" i="1269"/>
  <c r="AK53" i="1269"/>
  <c r="F81" i="1269"/>
  <c r="G68" i="1269"/>
  <c r="AK68" i="1269"/>
  <c r="H81" i="1269"/>
  <c r="H84" i="1269"/>
  <c r="AI26" i="1266"/>
  <c r="F13" i="1265"/>
  <c r="G59" i="1265"/>
  <c r="AJ13" i="1265"/>
  <c r="G55" i="1265"/>
  <c r="F44" i="1265"/>
  <c r="AJ44" i="1265"/>
  <c r="I55" i="1265"/>
  <c r="G58" i="1265"/>
  <c r="F86" i="1269"/>
  <c r="J86" i="1269"/>
  <c r="B34" i="1326"/>
  <c r="F84" i="1269"/>
  <c r="J84" i="1269"/>
  <c r="B33" i="1326"/>
  <c r="E33" i="1326"/>
  <c r="F85" i="1269"/>
  <c r="J85" i="1269"/>
  <c r="B32" i="1326"/>
  <c r="E32" i="1326"/>
</calcChain>
</file>

<file path=xl/comments1.xml><?xml version="1.0" encoding="utf-8"?>
<comments xmlns="http://schemas.openxmlformats.org/spreadsheetml/2006/main">
  <authors>
    <author>Ritvars Timermanis</author>
  </authors>
  <commentList>
    <comment ref="C7" authorId="0" shapeId="0">
      <text>
        <r>
          <rPr>
            <b/>
            <sz val="9"/>
            <color indexed="81"/>
            <rFont val="Tahoma"/>
            <family val="2"/>
            <charset val="186"/>
          </rPr>
          <t xml:space="preserve">Valsts budžeta dotācijas īpatsvaru matemātiskais modelis nosaka automātiski </t>
        </r>
        <r>
          <rPr>
            <sz val="9"/>
            <color indexed="81"/>
            <rFont val="Tahoma"/>
            <family val="2"/>
            <charset val="186"/>
          </rPr>
          <t>atbilstoši</t>
        </r>
        <r>
          <rPr>
            <b/>
            <sz val="9"/>
            <color indexed="81"/>
            <rFont val="Tahoma"/>
            <family val="2"/>
            <charset val="186"/>
          </rPr>
          <t xml:space="preserve"> </t>
        </r>
        <r>
          <rPr>
            <sz val="9"/>
            <color indexed="81"/>
            <rFont val="Tahoma"/>
            <family val="2"/>
            <charset val="186"/>
          </rPr>
          <t>Ministru kabineta 2015.gada 27.janvāra noteikumiem Nr.42 "Noteikumi par kritērijiem un kārtību valsts budžeta dotācijas piešķiršanai pašvaldībām Eiropas Savienības struktūrfondu un Kohēzijas fonda 2014.–2020.gada plānošanas periodā līdzfinansēto projektu īstenošanai".</t>
        </r>
      </text>
    </comment>
    <comment ref="C10" authorId="0" shapeId="0">
      <text>
        <r>
          <rPr>
            <b/>
            <sz val="9"/>
            <color indexed="81"/>
            <rFont val="Tahoma"/>
            <family val="2"/>
            <charset val="186"/>
          </rPr>
          <t>Projekta nozari</t>
        </r>
        <r>
          <rPr>
            <b/>
            <sz val="9"/>
            <color indexed="81"/>
            <rFont val="Tahoma"/>
            <family val="2"/>
            <charset val="186"/>
          </rPr>
          <t xml:space="preserve"> nosaka atbilstoši Komisijas Deleģētās regulas (ES) Nr. 480/2014</t>
        </r>
        <r>
          <rPr>
            <sz val="9"/>
            <color indexed="81"/>
            <rFont val="Tahoma"/>
            <family val="2"/>
            <charset val="186"/>
          </rPr>
          <t xml:space="preserve"> ( 2014. gada 3. marts ), ar kuru papildina Eiropas Parlamenta un Padomes Regulu (ES) Nr. 1303/2013, ar ko paredz kopīgus noteikumus par Eiropas Reģionālās attīstības fondu, Eiropas Sociālo fondu, Kohēzijas fondu, Eiropas Lauksaimniecības fondu lauku attīstībai un Eiropas Jūrlietu un zivsaimniecības fondu un vispārīgus noteikumus par Eiropas Reģionālās attīstības fondu, Eiropas Sociālo fondu, Kohēzijas fondu un Eiropas Jūrlietu un zivsaimniecības fondu,
</t>
        </r>
        <r>
          <rPr>
            <b/>
            <sz val="9"/>
            <color indexed="81"/>
            <rFont val="Tahoma"/>
            <family val="2"/>
            <charset val="186"/>
          </rPr>
          <t>I pielikumam "15. panta 2. punktā minētie pārskata periodi".
Ja projektā paredzēta infrastruktūra ar dažādiem dzīves cikliem, norāda to nozari, kurai dzīves cikls ir visgarākais.
Projekta dzīves cikls tiek noteikts automātiski atbilstoši norādītajai nozarei.
"Citas nozares" ietver tās nozares, kas nav minētas Komisijas Deleģētās regulas (ES) Nr. 480/2014 I pielikumā "15. panta 2. punktā minētie pārskata periodi"</t>
        </r>
      </text>
    </comment>
  </commentList>
</comments>
</file>

<file path=xl/comments10.xml><?xml version="1.0" encoding="utf-8"?>
<comments xmlns="http://schemas.openxmlformats.org/spreadsheetml/2006/main">
  <authors>
    <author>Kristine</author>
  </authors>
  <commentList>
    <comment ref="B7" authorId="0" shapeId="0">
      <text>
        <r>
          <rPr>
            <sz val="9"/>
            <color indexed="81"/>
            <rFont val="Tahoma"/>
            <family val="2"/>
            <charset val="186"/>
          </rPr>
          <t xml:space="preserve">
B - nefinanšu investīcijas pamatlīdzekļos komersantos, kuri guvuši labumu no projekta ietvaros veiktajām investīcijām publiskajā infrastruktūrā, euro</t>
        </r>
      </text>
    </comment>
  </commentList>
</comments>
</file>

<file path=xl/comments11.xml><?xml version="1.0" encoding="utf-8"?>
<comments xmlns="http://schemas.openxmlformats.org/spreadsheetml/2006/main">
  <authors>
    <author>RitvarsTimermanis</author>
  </authors>
  <commentList>
    <comment ref="A18" authorId="0" shapeId="0">
      <text>
        <r>
          <rPr>
            <b/>
            <sz val="9"/>
            <color indexed="81"/>
            <rFont val="Tahoma"/>
            <family val="2"/>
            <charset val="186"/>
          </rPr>
          <t>RitvarsTimermanis:</t>
        </r>
        <r>
          <rPr>
            <sz val="9"/>
            <color indexed="81"/>
            <rFont val="Tahoma"/>
            <family val="2"/>
            <charset val="186"/>
          </rPr>
          <t xml:space="preserve">
Jāliek zem "Cits publiskais finansējums"</t>
        </r>
      </text>
    </comment>
  </commentList>
</comments>
</file>

<file path=xl/comments12.xml><?xml version="1.0" encoding="utf-8"?>
<comments xmlns="http://schemas.openxmlformats.org/spreadsheetml/2006/main">
  <authors>
    <author>Ritvars Timermanis</author>
    <author>RitvarsTimermanis</author>
  </authors>
  <commentList>
    <comment ref="D12" authorId="0" shapeId="0">
      <text>
        <r>
          <rPr>
            <b/>
            <sz val="9"/>
            <color indexed="81"/>
            <rFont val="Tahoma"/>
            <family val="2"/>
            <charset val="186"/>
          </rPr>
          <t>Ja skaitlis ir negatīvs, tad tas raksturo ietaupījumu apmēru</t>
        </r>
        <r>
          <rPr>
            <sz val="9"/>
            <color indexed="81"/>
            <rFont val="Tahoma"/>
            <family val="2"/>
            <charset val="186"/>
          </rPr>
          <t xml:space="preserve">
</t>
        </r>
      </text>
    </comment>
    <comment ref="C30" authorId="1" shapeId="0">
      <text>
        <r>
          <rPr>
            <sz val="9"/>
            <color indexed="81"/>
            <rFont val="Tahoma"/>
            <family val="2"/>
            <charset val="186"/>
          </rPr>
          <t xml:space="preserve">Ja parādās kļūdas paziņojums </t>
        </r>
        <r>
          <rPr>
            <b/>
            <sz val="9"/>
            <color indexed="81"/>
            <rFont val="Tahoma"/>
            <family val="2"/>
            <charset val="186"/>
          </rPr>
          <t>#NUM!</t>
        </r>
        <r>
          <rPr>
            <sz val="9"/>
            <color indexed="81"/>
            <rFont val="Tahoma"/>
            <family val="2"/>
            <charset val="186"/>
          </rPr>
          <t>, tam var būt divi iemesli:
1) 12.darba lapā (12.rindā)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12.darba lapas H37 šūnā, ir pārāk atšķirīga no patiesās rezultāta vērtības. Tādā gadījumā mēģiniet ierakstīt 12.darba lapas šūnā H37 dažādas prognozes vērtības, piemēram, ar soli (-10%), kamēr MS Excel spēj atrast risinājumu.</t>
        </r>
      </text>
    </comment>
  </commentList>
</comments>
</file>

<file path=xl/comments13.xml><?xml version="1.0" encoding="utf-8"?>
<comments xmlns="http://schemas.openxmlformats.org/spreadsheetml/2006/main">
  <authors>
    <author>RitvarsTimermanis</author>
  </authors>
  <commentList>
    <comment ref="C43" authorId="0" shapeId="0">
      <text>
        <r>
          <rPr>
            <sz val="9"/>
            <color indexed="81"/>
            <rFont val="Tahoma"/>
            <family val="2"/>
            <charset val="186"/>
          </rPr>
          <t xml:space="preserve">Ja parādās kļūdas paziņojums </t>
        </r>
        <r>
          <rPr>
            <b/>
            <sz val="9"/>
            <color indexed="81"/>
            <rFont val="Tahoma"/>
            <family val="2"/>
            <charset val="186"/>
          </rPr>
          <t>#NUM!</t>
        </r>
        <r>
          <rPr>
            <sz val="9"/>
            <color indexed="81"/>
            <rFont val="Tahoma"/>
            <family val="2"/>
            <charset val="186"/>
          </rPr>
          <t>, tam var būt divi iemesli:
1) 12.darba lapā (12.rindā)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12.darba lapas H37 šūnā, ir pārāk atšķirīga no patiesās rezultāta vērtības. Tādā gadījumā mēģiniet ierakstīt 12.darba lapas šūnā H37 dažādas prognozes vērtības, piemēram, ar soli (-10%), kamēr MS Excel spēj atrast risinājumu.</t>
        </r>
      </text>
    </comment>
  </commentList>
</comments>
</file>

<file path=xl/comments2.xml><?xml version="1.0" encoding="utf-8"?>
<comments xmlns="http://schemas.openxmlformats.org/spreadsheetml/2006/main">
  <authors>
    <author>Ritvars Timermanis</author>
  </authors>
  <commentList>
    <comment ref="P2" authorId="0" shapeId="0">
      <text>
        <r>
          <rPr>
            <b/>
            <sz val="9"/>
            <color indexed="81"/>
            <rFont val="Tahoma"/>
            <family val="2"/>
            <charset val="186"/>
          </rPr>
          <t xml:space="preserve">Valsts budžeta dotācijas īpatsvaru matemātiskais modelis nosaka automātiski </t>
        </r>
        <r>
          <rPr>
            <sz val="9"/>
            <color indexed="81"/>
            <rFont val="Tahoma"/>
            <family val="2"/>
            <charset val="186"/>
          </rPr>
          <t>atbilstoši Ministru kabineta 2015.gada 27.janvāra noteikumiem Nr.42 "Noteikumi par kritērijiem un kārtību valsts budžeta dotācijas piešķiršanai pašvaldībām Eiropas Savienības struktūrfondu un Kohēzijas fonda 2014.–2020.gada plānošanas periodā līdzfinansēto projektu īstenošanai".</t>
        </r>
      </text>
    </comment>
  </commentList>
</comments>
</file>

<file path=xl/comments3.xml><?xml version="1.0" encoding="utf-8"?>
<comments xmlns="http://schemas.openxmlformats.org/spreadsheetml/2006/main">
  <authors>
    <author>Ritvars Timermanis</author>
  </authors>
  <commentList>
    <comment ref="P2" authorId="0" shapeId="0">
      <text>
        <r>
          <rPr>
            <b/>
            <sz val="9"/>
            <color indexed="81"/>
            <rFont val="Tahoma"/>
            <family val="2"/>
            <charset val="186"/>
          </rPr>
          <t xml:space="preserve">Valsts budžeta dotācijas īpatsvaru matemātiskais modelis nosaka automātiski </t>
        </r>
        <r>
          <rPr>
            <sz val="9"/>
            <color indexed="81"/>
            <rFont val="Tahoma"/>
            <family val="2"/>
            <charset val="186"/>
          </rPr>
          <t>atbilstoši Ministru kabineta 2015.gada 27.janvāra noteikumiem Nr.42 "Noteikumi par kritērijiem un kārtību valsts budžeta dotācijas piešķiršanai pašvaldībām Eiropas Savienības struktūrfondu un Kohēzijas fonda 2014.–2020.gada plānošanas periodā līdzfinansēto projektu īstenošanai".</t>
        </r>
      </text>
    </comment>
  </commentList>
</comments>
</file>

<file path=xl/comments4.xml><?xml version="1.0" encoding="utf-8"?>
<comments xmlns="http://schemas.openxmlformats.org/spreadsheetml/2006/main">
  <authors>
    <author>Ritvars Timermanis</author>
  </authors>
  <commentList>
    <comment ref="P2" authorId="0" shapeId="0">
      <text>
        <r>
          <rPr>
            <b/>
            <sz val="9"/>
            <color indexed="81"/>
            <rFont val="Tahoma"/>
            <family val="2"/>
            <charset val="186"/>
          </rPr>
          <t xml:space="preserve">Valsts budžeta dotāciju īpatsvaru matemātiskais modelis nosaka automātiski atbilstoši 2016.gada pašvaldības budžeta kapacitātes rādītājam.
</t>
        </r>
        <r>
          <rPr>
            <sz val="9"/>
            <color indexed="81"/>
            <rFont val="Tahoma"/>
            <family val="2"/>
            <charset val="186"/>
          </rPr>
          <t>Nepieciešamības gadījumā vērtību var ievadīt manuāli atbilstoši Ministru kabineta 2015.gada 27.janvāra noteikumiem Nr.42 "Noteikumi par kritērijiem un kārtību valsts budžeta dotācijas piešķiršanai pašvaldībām Eiropas Savienības struktūrfondu un Kohēzijas fonda 2014.–2020.gada plānošanas periodā līdzfinansēto projektu īstenošanai".</t>
        </r>
      </text>
    </comment>
  </commentList>
</comments>
</file>

<file path=xl/comments5.xml><?xml version="1.0" encoding="utf-8"?>
<comments xmlns="http://schemas.openxmlformats.org/spreadsheetml/2006/main">
  <authors>
    <author>Andrejs Benkis</author>
  </authors>
  <commentList>
    <comment ref="F5" authorId="0" shapeId="0">
      <text>
        <r>
          <rPr>
            <b/>
            <sz val="9"/>
            <color indexed="81"/>
            <rFont val="Tahoma"/>
            <family val="2"/>
            <charset val="186"/>
          </rPr>
          <t>IELIKTS KRITĒRIJS, LAI NEPĀRSNIEGTU 15 % NO PERSONĀLA IZMAKSĀM</t>
        </r>
        <r>
          <rPr>
            <sz val="9"/>
            <color indexed="81"/>
            <rFont val="Tahoma"/>
            <family val="2"/>
            <charset val="186"/>
          </rPr>
          <t xml:space="preserve">
</t>
        </r>
      </text>
    </comment>
  </commentList>
</comments>
</file>

<file path=xl/comments6.xml><?xml version="1.0" encoding="utf-8"?>
<comments xmlns="http://schemas.openxmlformats.org/spreadsheetml/2006/main">
  <authors>
    <author>Andrejs Benkis</author>
  </authors>
  <commentList>
    <comment ref="F5" authorId="0" shapeId="0">
      <text>
        <r>
          <rPr>
            <b/>
            <sz val="9"/>
            <color indexed="81"/>
            <rFont val="Tahoma"/>
            <family val="2"/>
            <charset val="186"/>
          </rPr>
          <t>IELIKTS KRITĒRIJS, LAI NEPĀRSNIEGTU 15 % NO PERSONĀLA IZMAKSĀM</t>
        </r>
        <r>
          <rPr>
            <sz val="9"/>
            <color indexed="81"/>
            <rFont val="Tahoma"/>
            <family val="2"/>
            <charset val="186"/>
          </rPr>
          <t xml:space="preserve">
</t>
        </r>
      </text>
    </comment>
  </commentList>
</comments>
</file>

<file path=xl/comments7.xml><?xml version="1.0" encoding="utf-8"?>
<comments xmlns="http://schemas.openxmlformats.org/spreadsheetml/2006/main">
  <authors>
    <author>Andrejs Benkis</author>
  </authors>
  <commentList>
    <comment ref="F5" authorId="0" shapeId="0">
      <text>
        <r>
          <rPr>
            <b/>
            <sz val="9"/>
            <color indexed="81"/>
            <rFont val="Tahoma"/>
            <family val="2"/>
            <charset val="186"/>
          </rPr>
          <t>IELIKTS KRITĒRIJS, LAI NEPĀRSNIEGTU 15 % NO PERSONĀLA IZMAKSĀM</t>
        </r>
        <r>
          <rPr>
            <sz val="9"/>
            <color indexed="81"/>
            <rFont val="Tahoma"/>
            <family val="2"/>
            <charset val="186"/>
          </rPr>
          <t xml:space="preserve">
</t>
        </r>
      </text>
    </comment>
  </commentList>
</comments>
</file>

<file path=xl/comments8.xml><?xml version="1.0" encoding="utf-8"?>
<comments xmlns="http://schemas.openxmlformats.org/spreadsheetml/2006/main">
  <authors>
    <author>RitvarsTimermanis</author>
  </authors>
  <commentList>
    <comment ref="G40" authorId="0" shapeId="0">
      <text>
        <r>
          <rPr>
            <sz val="9"/>
            <color indexed="81"/>
            <rFont val="Tahoma"/>
            <family val="2"/>
            <charset val="186"/>
          </rPr>
          <t xml:space="preserve">Ja parādās kļūdas paziņojums </t>
        </r>
        <r>
          <rPr>
            <b/>
            <sz val="9"/>
            <color indexed="81"/>
            <rFont val="Tahoma"/>
            <family val="2"/>
            <charset val="186"/>
          </rPr>
          <t>#NUM!</t>
        </r>
        <r>
          <rPr>
            <sz val="9"/>
            <color indexed="81"/>
            <rFont val="Tahoma"/>
            <family val="2"/>
            <charset val="186"/>
          </rPr>
          <t>,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t>
        </r>
      </text>
    </comment>
  </commentList>
</comments>
</file>

<file path=xl/comments9.xml><?xml version="1.0" encoding="utf-8"?>
<comments xmlns="http://schemas.openxmlformats.org/spreadsheetml/2006/main">
  <authors>
    <author>RitvarsTimermanis</author>
  </authors>
  <commentList>
    <comment ref="F37" authorId="0" shapeId="0">
      <text>
        <r>
          <rPr>
            <sz val="9"/>
            <color indexed="81"/>
            <rFont val="Tahoma"/>
            <family val="2"/>
            <charset val="186"/>
          </rPr>
          <t xml:space="preserve">Ja parādās kļūdas paziņojums </t>
        </r>
        <r>
          <rPr>
            <b/>
            <sz val="9"/>
            <color indexed="81"/>
            <rFont val="Tahoma"/>
            <family val="2"/>
            <charset val="186"/>
          </rPr>
          <t>#NUM!</t>
        </r>
        <r>
          <rPr>
            <sz val="9"/>
            <color indexed="81"/>
            <rFont val="Tahoma"/>
            <family val="2"/>
            <charset val="186"/>
          </rPr>
          <t>,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t>
        </r>
      </text>
    </comment>
  </commentList>
</comments>
</file>

<file path=xl/sharedStrings.xml><?xml version="1.0" encoding="utf-8"?>
<sst xmlns="http://schemas.openxmlformats.org/spreadsheetml/2006/main" count="2929" uniqueCount="768">
  <si>
    <t>LVL</t>
  </si>
  <si>
    <t>Gads</t>
  </si>
  <si>
    <t>Kopā</t>
  </si>
  <si>
    <t>1.1.</t>
  </si>
  <si>
    <t>Ieņēmumi</t>
  </si>
  <si>
    <t>1.2.</t>
  </si>
  <si>
    <t>Darbības izmaksas</t>
  </si>
  <si>
    <t>1.3.</t>
  </si>
  <si>
    <t>Investīciju izmaksas</t>
  </si>
  <si>
    <t>1.4.</t>
  </si>
  <si>
    <t>Projekta atlikusī vērtība</t>
  </si>
  <si>
    <t>1.5.</t>
  </si>
  <si>
    <t>Neto naudas plūsma</t>
  </si>
  <si>
    <t>Diskontēšana</t>
  </si>
  <si>
    <t>2.1.</t>
  </si>
  <si>
    <t>%</t>
  </si>
  <si>
    <t>2.2.</t>
  </si>
  <si>
    <t>Projekta dzīves cikls</t>
  </si>
  <si>
    <t>gadi</t>
  </si>
  <si>
    <t>2.3.</t>
  </si>
  <si>
    <t>Diskonta faktors</t>
  </si>
  <si>
    <t>faktors</t>
  </si>
  <si>
    <t>2.4.</t>
  </si>
  <si>
    <t>2.5.</t>
  </si>
  <si>
    <t>2.6.</t>
  </si>
  <si>
    <t>Diskontētās investīciju izmaksas</t>
  </si>
  <si>
    <t>2.7.</t>
  </si>
  <si>
    <t>Diskontētā projekta atlikusī vērtība</t>
  </si>
  <si>
    <t>2.8.</t>
  </si>
  <si>
    <t>Diskontētā neto naudas plūsma</t>
  </si>
  <si>
    <t>Pieņēmumu definēšana finanšu analīzes veikšanai</t>
  </si>
  <si>
    <t>Nediskontēti</t>
  </si>
  <si>
    <t>Diskontēti</t>
  </si>
  <si>
    <t>3.1.</t>
  </si>
  <si>
    <t>3.2.</t>
  </si>
  <si>
    <t>3.3.</t>
  </si>
  <si>
    <t>3.4.</t>
  </si>
  <si>
    <t>3.5.</t>
  </si>
  <si>
    <t>Rādītāju aprēķināšana</t>
  </si>
  <si>
    <t>4.1.</t>
  </si>
  <si>
    <t>Finansiālais investīciju neto tagadnes ienesīgums (FNPV/C)</t>
  </si>
  <si>
    <t>4.3.</t>
  </si>
  <si>
    <t>Finanšu iekšējā investīciju peļņas norma (FRR/C)</t>
  </si>
  <si>
    <t>4.5.</t>
  </si>
  <si>
    <t>4.6.</t>
  </si>
  <si>
    <t>Finansēšanas izmaksas</t>
  </si>
  <si>
    <t>Aizņēmuma pamatsumma un procenti</t>
  </si>
  <si>
    <t>1.6.</t>
  </si>
  <si>
    <t>1.7.</t>
  </si>
  <si>
    <t>1.8.</t>
  </si>
  <si>
    <t>Diskontētās finansēšanas izmaksas</t>
  </si>
  <si>
    <t>Diskontētā aizņēmuma pamatsumma un procenti</t>
  </si>
  <si>
    <t>2.10.</t>
  </si>
  <si>
    <t>Diskontētā atlikusī vērtība</t>
  </si>
  <si>
    <t>4.4.</t>
  </si>
  <si>
    <t>ES fondu līdzfinansējums</t>
  </si>
  <si>
    <t>4.2.</t>
  </si>
  <si>
    <t>Ekonomiskā neto pašreizējā vērtība (ENPV)</t>
  </si>
  <si>
    <t>Ekonomiskā ienesīguma vērtība (ERR)</t>
  </si>
  <si>
    <t>Ieguvumu un izmaksu attiecība (B/C)</t>
  </si>
  <si>
    <t>1.3.1.</t>
  </si>
  <si>
    <t>1.3.2.</t>
  </si>
  <si>
    <t>1.2.1.</t>
  </si>
  <si>
    <t>1.2.2.</t>
  </si>
  <si>
    <t>3.7.</t>
  </si>
  <si>
    <t>1.1.1.</t>
  </si>
  <si>
    <t>1.1.2.</t>
  </si>
  <si>
    <t>1.3.1.1.</t>
  </si>
  <si>
    <t>Investīciju izmaksas bez neparedzētajām izmaksām</t>
  </si>
  <si>
    <t>Vērtība pēc mainīgā izmaiņām</t>
  </si>
  <si>
    <t>Vērtība bez mainīgā izmaiņām</t>
  </si>
  <si>
    <t>Jūtīgo mainīgo elastības pārbaude, %
(0% atbilst bāzes vērtībai)</t>
  </si>
  <si>
    <t>Ietaupītās izmaksas</t>
  </si>
  <si>
    <t>Finansiālais investīciju neto tagadnes ienesīgums (FNPVc)</t>
  </si>
  <si>
    <t>Finanšu iekšējā investīciju peļņas norma (FRRc)</t>
  </si>
  <si>
    <t>Finansiālais kapitāla neto tagadnes ienesīgums (FNPVk)</t>
  </si>
  <si>
    <t>Finanšu iekšējā kapitāla peļņas norma (FRRk)</t>
  </si>
  <si>
    <t>4.7.</t>
  </si>
  <si>
    <t>4.8.</t>
  </si>
  <si>
    <t>Novirze</t>
  </si>
  <si>
    <t>2.9.</t>
  </si>
  <si>
    <t>3.6.</t>
  </si>
  <si>
    <t>1.5.1.</t>
  </si>
  <si>
    <t>Diskontētās ietaupītās izmaksas</t>
  </si>
  <si>
    <t>Aizņēmuma pamatsummas saņemšana</t>
  </si>
  <si>
    <t>Darbaspēka izmaksas</t>
  </si>
  <si>
    <t>Fiskālās korekcijas</t>
  </si>
  <si>
    <t>procentpunkti</t>
  </si>
  <si>
    <t>Kopējas projekta investīciju izmaksas bez neparedzētajām izmaksām</t>
  </si>
  <si>
    <t>Attiecināmās izmaksas</t>
  </si>
  <si>
    <t>Tiešās izmaksas</t>
  </si>
  <si>
    <t>Netiešās izmaksas</t>
  </si>
  <si>
    <t>Neattiecināmās izmaksas</t>
  </si>
  <si>
    <t>Neparedzētās izmaksas</t>
  </si>
  <si>
    <t>1.5.2.</t>
  </si>
  <si>
    <t>2.4.1.</t>
  </si>
  <si>
    <t>2.4.2.</t>
  </si>
  <si>
    <t>3.1.1.</t>
  </si>
  <si>
    <t>3.2.1.</t>
  </si>
  <si>
    <t>Projekta atbilstīgie izdevumi kopā</t>
  </si>
  <si>
    <t>Finansējuma deficīta likme ( R):</t>
  </si>
  <si>
    <t>Projekta attiecināmās izmaksas (EC) kopā</t>
  </si>
  <si>
    <t>Lēmuma summa  (DA) kopā</t>
  </si>
  <si>
    <t>5.1.</t>
  </si>
  <si>
    <t>6.1.</t>
  </si>
  <si>
    <t>6.2.</t>
  </si>
  <si>
    <t>Sociālekonomiskie ieguvumi</t>
  </si>
  <si>
    <t>Finanšu ieguvumi</t>
  </si>
  <si>
    <t>Sociālekonomiskie un finanšu ieguvumi</t>
  </si>
  <si>
    <t>Sociālekonomiskie zaudējumi</t>
  </si>
  <si>
    <t>Finanšu izmaksas</t>
  </si>
  <si>
    <t>5.1.1.</t>
  </si>
  <si>
    <t>5.2.</t>
  </si>
  <si>
    <t>5.2.1.</t>
  </si>
  <si>
    <t>5.2.2.</t>
  </si>
  <si>
    <t>5.1.2.</t>
  </si>
  <si>
    <t>6.3.</t>
  </si>
  <si>
    <t>Investīciju izmaksu darbaspēka izmaksu fiskālās korekcijas</t>
  </si>
  <si>
    <t>Finanšu un sociālekonomiskās izmaksas</t>
  </si>
  <si>
    <t xml:space="preserve">Naudas plūsmas pozīcijas </t>
  </si>
  <si>
    <t>Naudas plūsmas pozīcijas</t>
  </si>
  <si>
    <t>Finanšu un sociālekonomiskie ieguvumi</t>
  </si>
  <si>
    <t>1.6.1.</t>
  </si>
  <si>
    <t>1.7.1.</t>
  </si>
  <si>
    <t>1.7.2.</t>
  </si>
  <si>
    <t>1.7.1.1.</t>
  </si>
  <si>
    <t>1.8.1.</t>
  </si>
  <si>
    <t>1.8.2.</t>
  </si>
  <si>
    <t>1.9.</t>
  </si>
  <si>
    <t>1.10.</t>
  </si>
  <si>
    <t>Diskontētie sociālekonomiskie ieguvumi</t>
  </si>
  <si>
    <t>Diskotntēta projekta atlikusī vērtība</t>
  </si>
  <si>
    <t>Diskontēti finanšu un sociālekonomiskie ieguvumi</t>
  </si>
  <si>
    <t>Diskontēti sociālekonomiskie zaudējumi</t>
  </si>
  <si>
    <t>Diskontētas investīciju izmaksas</t>
  </si>
  <si>
    <t>Diskontētas fiskālās korekcijas</t>
  </si>
  <si>
    <t>Diskontētas finanšu un sociālekonomiskās izmaksas</t>
  </si>
  <si>
    <t>Diskontēta sociālekonomiskā naudas plūsma</t>
  </si>
  <si>
    <t>3.8.</t>
  </si>
  <si>
    <t>3.9.</t>
  </si>
  <si>
    <t>3.10.</t>
  </si>
  <si>
    <t>Sociālekonomiskā naudas plūsma</t>
  </si>
  <si>
    <t>Diskontētie finanšu ieguvumi</t>
  </si>
  <si>
    <t>Diskontētie sociālekonomiskie un finanšu ieguvumi</t>
  </si>
  <si>
    <t>Diskontētie sociālekonomiskie zaudējumi</t>
  </si>
  <si>
    <t>Diskontētās finanšu izmaksas</t>
  </si>
  <si>
    <t>Diskontētās fiskālās korekcijas</t>
  </si>
  <si>
    <t>Reālā finansiālā diskonta likme</t>
  </si>
  <si>
    <t>Reālā sociālā diskonta likme</t>
  </si>
  <si>
    <t>„ar projektu”</t>
  </si>
  <si>
    <t>„bez projekta”</t>
  </si>
  <si>
    <t>6.4.</t>
  </si>
  <si>
    <t>KOPĀ</t>
  </si>
  <si>
    <t>2.4.4.</t>
  </si>
  <si>
    <t>2.4.3.</t>
  </si>
  <si>
    <t>2.3.1.</t>
  </si>
  <si>
    <t>2.1.3.</t>
  </si>
  <si>
    <t>2.1.2.</t>
  </si>
  <si>
    <t>2.1.1.</t>
  </si>
  <si>
    <t>2.</t>
  </si>
  <si>
    <t>1.</t>
  </si>
  <si>
    <t>Daudzums</t>
  </si>
  <si>
    <t>Nr.</t>
  </si>
  <si>
    <t>gads</t>
  </si>
  <si>
    <t xml:space="preserve">Neparedzētās izmaksas </t>
  </si>
  <si>
    <t>Citas izmaksas</t>
  </si>
  <si>
    <t>2.4.5.</t>
  </si>
  <si>
    <t>Kopējās izmaksas</t>
  </si>
  <si>
    <t>ALTERNATĪVU ANALĪZE</t>
  </si>
  <si>
    <t>INVESTĪCIJU NAUDAS PLŪSMA</t>
  </si>
  <si>
    <t>SOCIĀLEKONOMISKĀ ANALĪZE</t>
  </si>
  <si>
    <t>1.1.3.</t>
  </si>
  <si>
    <t>1.1.4.</t>
  </si>
  <si>
    <t>1.1.5.</t>
  </si>
  <si>
    <t>1.8.3.</t>
  </si>
  <si>
    <t>KAPITĀLA NAUDAS PLŪSMA</t>
  </si>
  <si>
    <t>2.1.4.</t>
  </si>
  <si>
    <t>2.4.6.</t>
  </si>
  <si>
    <t>Kopējās attiecināmās izmaksas</t>
  </si>
  <si>
    <t>EUR</t>
  </si>
  <si>
    <t>Vienība</t>
  </si>
  <si>
    <t>Dati jāievada projekta iesniedzējam</t>
  </si>
  <si>
    <t>Darbības izmaksas....</t>
  </si>
  <si>
    <t>1.2.3.</t>
  </si>
  <si>
    <t>1.6.2.</t>
  </si>
  <si>
    <t>1.6.3.</t>
  </si>
  <si>
    <t>Jaunas darba vietas</t>
  </si>
  <si>
    <t>Atbalstītie komersanti</t>
  </si>
  <si>
    <t>skaits</t>
  </si>
  <si>
    <t xml:space="preserve">Piesaistītās investīcijas </t>
  </si>
  <si>
    <t>Rezultāts</t>
  </si>
  <si>
    <t>Izmaksu pozīcijas nosaukums</t>
  </si>
  <si>
    <t>Kopējā summa</t>
  </si>
  <si>
    <t>attiecināmas</t>
  </si>
  <si>
    <t>neattiecināmas</t>
  </si>
  <si>
    <t>Projekta netiešās izmaksas kopā:</t>
  </si>
  <si>
    <t>Maksimālais ES finansējuma apjoms pie aprēķinātās atbalsta likmes</t>
  </si>
  <si>
    <t>Ieņēmumi ...</t>
  </si>
  <si>
    <t xml:space="preserve">Sociālekonomiskie ieguvumi </t>
  </si>
  <si>
    <t>Citas fiskālas korekcijas</t>
  </si>
  <si>
    <t>1.5.3.</t>
  </si>
  <si>
    <t>1.5.4.</t>
  </si>
  <si>
    <t>1.5.5.</t>
  </si>
  <si>
    <t>ha</t>
  </si>
  <si>
    <t>Degradēto teritoriju platības samazinājums (SAM 5.6.2.)</t>
  </si>
  <si>
    <t>Jaunas darba vietas (SAM 3.3.1; SAM 5.6.2)</t>
  </si>
  <si>
    <t>Atbalstītie komersanti (SAM 3.3.1)</t>
  </si>
  <si>
    <t>Piesaistītās investīcijas (SAM 3.3.1; SAM 5.6.2)</t>
  </si>
  <si>
    <t>Degradēto teritoriju samazinājums/ revitalizēto teritoriju platība (SAM 5.6.2)</t>
  </si>
  <si>
    <t>Projekta iesniedzējs:</t>
  </si>
  <si>
    <t>Projekta nosaukums:</t>
  </si>
  <si>
    <t>Jaunizveidoto darbavietu skaits (SAM 3.3.1)</t>
  </si>
  <si>
    <t xml:space="preserve">Projekta kvalitātes kritēriju aprēķins </t>
  </si>
  <si>
    <t>Izmaksas kopā</t>
  </si>
  <si>
    <t>attiecināmas izmaksas</t>
  </si>
  <si>
    <t>neattiecināmas izmaksas</t>
  </si>
  <si>
    <t>ERAF finansējums, EUR</t>
  </si>
  <si>
    <r>
      <t>Ieguldītais ERAF finansējums publiskajās infrastruktūrā vidēji uz vienu darbavietu (</t>
    </r>
    <r>
      <rPr>
        <b/>
        <sz val="10"/>
        <rFont val="Calibri"/>
        <family val="2"/>
        <charset val="186"/>
      </rPr>
      <t>SAM 3.3.1 un SAM 5.6.2: 3.1 kritērijs</t>
    </r>
    <r>
      <rPr>
        <sz val="10"/>
        <rFont val="Calibri"/>
        <family val="2"/>
        <charset val="186"/>
      </rPr>
      <t>)</t>
    </r>
  </si>
  <si>
    <r>
      <t>Piesaistītās investīcijas uz vienu EUR no ERAF finansējuma (</t>
    </r>
    <r>
      <rPr>
        <b/>
        <sz val="10"/>
        <rFont val="Calibri"/>
        <family val="2"/>
        <charset val="186"/>
      </rPr>
      <t>SAM 3.3.1 un SAM 5.6.2: 3.2 kritērijs</t>
    </r>
    <r>
      <rPr>
        <sz val="10"/>
        <rFont val="Calibri"/>
        <family val="2"/>
        <charset val="186"/>
      </rPr>
      <t>)</t>
    </r>
  </si>
  <si>
    <r>
      <t xml:space="preserve">Atbalstīto komersantu skaits </t>
    </r>
    <r>
      <rPr>
        <b/>
        <sz val="10"/>
        <rFont val="Calibri"/>
        <family val="2"/>
        <charset val="186"/>
      </rPr>
      <t>(SAM 3.3.1: 3.3 kritērijs)</t>
    </r>
  </si>
  <si>
    <t>Izmaksu pozīcijas nosaukums*</t>
  </si>
  <si>
    <t>Izmaksu veids (tiešās/ netiešās)</t>
  </si>
  <si>
    <t>Vienas vienības izmaksu pielietojums</t>
  </si>
  <si>
    <t>(ir vai nav**)</t>
  </si>
  <si>
    <t>Mērvienība ***</t>
  </si>
  <si>
    <t>Projekta darbības Nr.</t>
  </si>
  <si>
    <t>Izmaksas</t>
  </si>
  <si>
    <t>t.sk. PVN</t>
  </si>
  <si>
    <t>attiecināmās</t>
  </si>
  <si>
    <t>neattiecināmās</t>
  </si>
  <si>
    <t>Projekta izmaksas saskaņā ar vienoto izmaksu likmi</t>
  </si>
  <si>
    <t>Pārējās administrēšanas izmaksas</t>
  </si>
  <si>
    <t>Projekta īstenošanas personāla izmaksas</t>
  </si>
  <si>
    <t>Projekta īstenošanas personāla atlīdzības izmaksas</t>
  </si>
  <si>
    <t>Pārējās projekta īstenošanas personāla izmaksas</t>
  </si>
  <si>
    <t>Mērķa grupas nodrošinājuma izmaksas</t>
  </si>
  <si>
    <t>Informācijas sistēmu izstrādes, ieviešanas un kvalitātes kontroles izmaksas</t>
  </si>
  <si>
    <t>Materiālu, aprīkojuma un iekārtu izmaksas</t>
  </si>
  <si>
    <t>Materiālu un izjevielu izmaksas</t>
  </si>
  <si>
    <t>Aprīkojuma un iekārtu izmaksas</t>
  </si>
  <si>
    <t>Transportlīdzekļu izmaksas</t>
  </si>
  <si>
    <t>Būvniecības izmaksas</t>
  </si>
  <si>
    <t>7.1.</t>
  </si>
  <si>
    <t>Projektēšanas izmaksas</t>
  </si>
  <si>
    <t>7.2.</t>
  </si>
  <si>
    <t>Autoruzraudzības izmaksas</t>
  </si>
  <si>
    <t>7.3.</t>
  </si>
  <si>
    <t>7.4.</t>
  </si>
  <si>
    <t>7.5.</t>
  </si>
  <si>
    <t>Būvdarbu izmaksas (ēkas), tai skaitā labiekārtošanas izmaksas</t>
  </si>
  <si>
    <t>7.6.</t>
  </si>
  <si>
    <t>Patenti, licences utml.</t>
  </si>
  <si>
    <t>Nekustamā īpašuma (piemēram, ēku un zemes) iegādes izmaksas</t>
  </si>
  <si>
    <t>Informatīvo un publicitātes pasākumu izmaksas</t>
  </si>
  <si>
    <t>Projekta iesnieguma un to pamatojošās dokumentācijas sagatavošanas izmaksas</t>
  </si>
  <si>
    <t>Ieguldījumi natūrā</t>
  </si>
  <si>
    <t>Pārējās projekta īstenošanas izmaksas</t>
  </si>
  <si>
    <t>Vienreizējais maksājums</t>
  </si>
  <si>
    <t>Neparedzētie izdevumi</t>
  </si>
  <si>
    <t>* Izmaksu pozīcijas norāda saskaņā ar normatīvajā aktā par attiecīgā Eiropas Savienības fonda specifiskā atbalsta mērķa īstenošanu norādītajām attiecināmo izmaksu pozīcijām</t>
  </si>
  <si>
    <t>** ja izmaksu pozīcijai tiek pielietota vienas vienības izmaksa, jānorāda "ir", ja netiek - aile nav jāaizpilda (jāatstāj tukša)</t>
  </si>
  <si>
    <t>*** Nomas gadījumā mērvienību norāda ar laika paramentu (/gadā vai /mēnesī).</t>
  </si>
  <si>
    <t>Projekta budžeta kopsavilkums</t>
  </si>
  <si>
    <t>Finansējuma avots</t>
  </si>
  <si>
    <t>Summa</t>
  </si>
  <si>
    <t>Pašvaldības finansējums</t>
  </si>
  <si>
    <t>Publiskās neattiecināmās izmaksas</t>
  </si>
  <si>
    <t>Privātās neattiecināmās izmaksas</t>
  </si>
  <si>
    <t>Neattiecināmās izmaksas kopā</t>
  </si>
  <si>
    <t>Finansēšanas plāns</t>
  </si>
  <si>
    <t>Galvenie elementi un parametri</t>
  </si>
  <si>
    <t>Vērtība</t>
  </si>
  <si>
    <t>Pārskata periods (gadi)</t>
  </si>
  <si>
    <t>Finanšu diskonta likme (%) (saskaņā ar FM vadlīnijām)</t>
  </si>
  <si>
    <t>Nediskontēta vērtība</t>
  </si>
  <si>
    <t>Atsauce uz IIA dokumentu</t>
  </si>
  <si>
    <t>Atlikusī vērtība (EUR)</t>
  </si>
  <si>
    <t>Ieņēmumi (EUR)</t>
  </si>
  <si>
    <t>Darbības un aizstāšanas izmaksas (EUR)(Eiropas Komisijas 2014.gada 3.marta deleģētās regulas Nr. 480/2014 17.panta izpratnē</t>
  </si>
  <si>
    <t>* Ja PVN ir atgūstams, izmaksas un ieņēmumus būtu jārēķina bez PVN.</t>
  </si>
  <si>
    <t>2.1. Aizpilda tikai kopējas regulas Regula Nr. 1303/2013 61.panta 3.daļas b).punktā noteiktajā gadījumā un ievērojot citus 61.pantā noteiktus nosacījumus.</t>
  </si>
  <si>
    <t>Neto ieņēmumi = ieņēmumi - darbības izmaksas + atlikusī vērtība (EUR)</t>
  </si>
  <si>
    <t>Pro - rata bez diskontētiem neto ieņēmumiem (%)</t>
  </si>
  <si>
    <t>Projekta iesnieguma koriģēta lidzfinansējuma likme</t>
  </si>
  <si>
    <t>3. Finanšu analīzes galvenie rādītāji saskaņā ar IIA dokumentu</t>
  </si>
  <si>
    <t>A</t>
  </si>
  <si>
    <t>B</t>
  </si>
  <si>
    <t>FRR ( C)</t>
  </si>
  <si>
    <t>FRR(K)</t>
  </si>
  <si>
    <t>FNPV(C)</t>
  </si>
  <si>
    <t>FNPV(K)</t>
  </si>
  <si>
    <t>Finanšu atdeves likme (%)</t>
  </si>
  <si>
    <t>Neto pašreizējā vērtība</t>
  </si>
  <si>
    <t>Ieguvumi</t>
  </si>
  <si>
    <t>Vienības vērtība (ja piemērojams)</t>
  </si>
  <si>
    <t>% no ieguvumu kopsummas</t>
  </si>
  <si>
    <t>% no izmaksu kopsummas</t>
  </si>
  <si>
    <t>3. Ekonomiskās analīzes galvenie rādītāji saskaņā ar IIA dokumentu</t>
  </si>
  <si>
    <t>Galvenie parametri un rādītāji</t>
  </si>
  <si>
    <t>1. Sociālā diskonta likme (%)</t>
  </si>
  <si>
    <t>2. Ekonomiskā ienesīguma norma ERR (%)</t>
  </si>
  <si>
    <t>3. Ekonomiskā neto pašreizējā vērtība ENPV</t>
  </si>
  <si>
    <t>4. Ieguvumu un izmaksu attiecība</t>
  </si>
  <si>
    <t>Nosaukums</t>
  </si>
  <si>
    <t xml:space="preserve">Diskontēta vērtība </t>
  </si>
  <si>
    <t>I. Finanšu analīze</t>
  </si>
  <si>
    <t>Informācija par ekonomiskajiem ieguvumiem un izmaksām:</t>
  </si>
  <si>
    <t>I. Ekonomiskā analīze</t>
  </si>
  <si>
    <t>1.2.4.</t>
  </si>
  <si>
    <t>1.6.4.</t>
  </si>
  <si>
    <t xml:space="preserve">Fiskālās korekcijas </t>
  </si>
  <si>
    <t>Pieejamais finansējums</t>
  </si>
  <si>
    <t>Projekta īstenošanas rezultātā revitalizētā (atjaunotā) zemes platība (SAM 5.6.2)</t>
  </si>
  <si>
    <r>
      <t xml:space="preserve">Projekta īstenošanas rezultātā revitalizētā (atjaunotā) zemes platība  </t>
    </r>
    <r>
      <rPr>
        <b/>
        <sz val="10"/>
        <rFont val="Calibri"/>
        <family val="2"/>
        <charset val="186"/>
      </rPr>
      <t>(SAM 5.6.2 3.3 kritērijs)</t>
    </r>
  </si>
  <si>
    <t>Atbalsts %</t>
  </si>
  <si>
    <t>Projekta ieņēmumi</t>
  </si>
  <si>
    <t>kods</t>
  </si>
  <si>
    <t>SAM 5.6.2.</t>
  </si>
  <si>
    <t>SAM 3.3.1.</t>
  </si>
  <si>
    <t>1.Dati par projektu</t>
  </si>
  <si>
    <t>Dati tiek aprēķināti automātiski</t>
  </si>
  <si>
    <t>IZVĒLIETIES!</t>
  </si>
  <si>
    <t>DARBA LAPA Nr.2</t>
  </si>
  <si>
    <t>DARBA LAPA Nr.3</t>
  </si>
  <si>
    <t>DARBA LAPA Nr.4</t>
  </si>
  <si>
    <t>DARBA LAPA Nr.5</t>
  </si>
  <si>
    <t>REZULTĀTU LAPA Nr.11</t>
  </si>
  <si>
    <t>REZULTĀTU LAPA Nr.12</t>
  </si>
  <si>
    <t>REZULTĀTU LAPA Nr.13</t>
  </si>
  <si>
    <t>PIV 2.pielikums</t>
  </si>
  <si>
    <t>PIV 4.pielikums</t>
  </si>
  <si>
    <r>
      <t xml:space="preserve">2. Galvenie elementi un parametri, ko izmanto IIA finanšu analīzei (visiem skaitļiem jāatbilst IIA dokumentam. IIA jāveic </t>
    </r>
    <r>
      <rPr>
        <b/>
        <i/>
        <sz val="10"/>
        <rFont val="Calibri"/>
        <family val="2"/>
        <charset val="186"/>
        <scheme val="minor"/>
      </rPr>
      <t>euro</t>
    </r>
    <r>
      <rPr>
        <b/>
        <sz val="10"/>
        <rFont val="Calibri"/>
        <family val="2"/>
        <charset val="186"/>
        <scheme val="minor"/>
      </rPr>
      <t>)</t>
    </r>
  </si>
  <si>
    <t>*(nodaļa / sadaļa / lapa)*</t>
  </si>
  <si>
    <t>Kopējā vērtība 
(EUR, diskontēta)</t>
  </si>
  <si>
    <t>Kopējā vērtība (EUR, diskontēta)</t>
  </si>
  <si>
    <t>PIV 3.pielikums</t>
  </si>
  <si>
    <t>BUDŽETS</t>
  </si>
  <si>
    <t>SOCIĀLEKONOMISKĀS ANALĪZES  IEGUVUMI UN ZAUDĒJUMI</t>
  </si>
  <si>
    <t>SOCIĀLEKONOMISKĀS ANALĪZES APRĒĶINS</t>
  </si>
  <si>
    <t>APRĒĶINU LAPA Nr.9</t>
  </si>
  <si>
    <t>FINANSIĀLĀ ILGTSPĒJA</t>
  </si>
  <si>
    <t>Ātri nolietojamu iekārtu aizvietošanas izmaksas</t>
  </si>
  <si>
    <t>Diskontētās investīciju izmaksas bez neparedzētajiem izdevumiem</t>
  </si>
  <si>
    <t>2.1.5.</t>
  </si>
  <si>
    <t>1. Kopējie ieņēmumi (+):</t>
  </si>
  <si>
    <t>2. Kopējās izmaksas (-):</t>
  </si>
  <si>
    <t>Diskontētais ieguldītais kapitāls</t>
  </si>
  <si>
    <t>Projekta darbības izmaksas</t>
  </si>
  <si>
    <t>Diskontētie projekta ieņēmumi</t>
  </si>
  <si>
    <t>Diskontētās projekta darbības izmaksas</t>
  </si>
  <si>
    <t>Finanšu ieņēmumi un sociālekonomiskie ieguvumi</t>
  </si>
  <si>
    <t>Projekta (papildus) izmaksu naudas plūsma</t>
  </si>
  <si>
    <t>Ieguvums ...</t>
  </si>
  <si>
    <t>Zaudējumi...</t>
  </si>
  <si>
    <t>Diskontētie  projekta ieņēmumi</t>
  </si>
  <si>
    <t>Diskontētas projekta darbības izmaksas</t>
  </si>
  <si>
    <t>Projekta darbības izmaksu darbaspēka izmaksu fiskālās korekcijas</t>
  </si>
  <si>
    <t>Projekta  ieņēmumi</t>
  </si>
  <si>
    <t>Investīciju izmaksas bez neparedzētajiem izdevumiem</t>
  </si>
  <si>
    <t>Investīciju izmaksas (-)</t>
  </si>
  <si>
    <t>Ieņēmumi AR projektu (+)</t>
  </si>
  <si>
    <t>Projekta atlikusī vērtība (+)</t>
  </si>
  <si>
    <t>Ieņēmumi BEZ projekta (+)</t>
  </si>
  <si>
    <t>Sociālekonomiskie ieguvumi (+)</t>
  </si>
  <si>
    <t>Sociālekonomiskie zaudējumi (-)</t>
  </si>
  <si>
    <t>Specifiskais atbalsta mērķis:</t>
  </si>
  <si>
    <t>JUTĪGUMA ANALĪZE INVESTĪCIJU NAUDAS PLŪSMAI</t>
  </si>
  <si>
    <t>JUTĪGUMA ANALĪZE SOCIĀLEKONOMISKAJAI ANALĪZEI</t>
  </si>
  <si>
    <t>VSAOI darba devējam</t>
  </si>
  <si>
    <t>Neto ieņēmumi (DNR)</t>
  </si>
  <si>
    <t>Būvdarbu izmaksas (infrastruktūra, tai skaitā labiekārtošanas izmaksas)</t>
  </si>
  <si>
    <t>kuru izvēlējās?</t>
  </si>
  <si>
    <t>kurš SAM izvēlēts?</t>
  </si>
  <si>
    <t xml:space="preserve">Kurš SAM </t>
  </si>
  <si>
    <t>Atbalsta likme</t>
  </si>
  <si>
    <t>Ieņēmumus gūst(2) vai negūst(1)?</t>
  </si>
  <si>
    <t>Nozare</t>
  </si>
  <si>
    <t>Ceļi</t>
  </si>
  <si>
    <t>Ūdensapgāde/sanitārija</t>
  </si>
  <si>
    <t>Enerģija</t>
  </si>
  <si>
    <t>Uzņēmējdarbības infrastruktūra</t>
  </si>
  <si>
    <t>Citas nozares</t>
  </si>
  <si>
    <t>Norādiet nozari!</t>
  </si>
  <si>
    <t>janvāris</t>
  </si>
  <si>
    <t>februāris</t>
  </si>
  <si>
    <t>marts</t>
  </si>
  <si>
    <t>aprīlis</t>
  </si>
  <si>
    <t>maijs</t>
  </si>
  <si>
    <t>jūnijs</t>
  </si>
  <si>
    <t>jūlijs</t>
  </si>
  <si>
    <t>augusts</t>
  </si>
  <si>
    <t>septembris</t>
  </si>
  <si>
    <t>oktobris</t>
  </si>
  <si>
    <t>novembris</t>
  </si>
  <si>
    <t>decembris</t>
  </si>
  <si>
    <t>Nozare:</t>
  </si>
  <si>
    <t>LĪDZ PROEKTA IESNIEGŠANAI</t>
  </si>
  <si>
    <t>NA</t>
  </si>
  <si>
    <t>LĪDZ PROJEKTA IESNIEGŠANAI</t>
  </si>
  <si>
    <t>līdz projekta iesniegšanai</t>
  </si>
  <si>
    <t>0 / 1</t>
  </si>
  <si>
    <t>Tiešās</t>
  </si>
  <si>
    <t>Netiešās</t>
  </si>
  <si>
    <t>13. RL Sociālekonomiskā an</t>
  </si>
  <si>
    <t>ERAF finansējums, EUR ( pa gadiem)</t>
  </si>
  <si>
    <t>DARBA LAPA Nr.6</t>
  </si>
  <si>
    <t>DARBA LAPA Nr.7</t>
  </si>
  <si>
    <t>APRĒĶINU LAPA  Nr.8</t>
  </si>
  <si>
    <t>APRĒĶINU LAPA Nr.10</t>
  </si>
  <si>
    <t>Tiešās attiecināmās izmaksas</t>
  </si>
  <si>
    <t>Projekta izmaksu ierobežojumu kontrole</t>
  </si>
  <si>
    <t>Skaits/ vērtība</t>
  </si>
  <si>
    <t>BUDŽETS KOPĀ</t>
  </si>
  <si>
    <t>Netiešās attiecināmās izmaksas</t>
  </si>
  <si>
    <t>12. RL Investīciju n.pl.</t>
  </si>
  <si>
    <t>1.1.6.</t>
  </si>
  <si>
    <t>1.2.5.</t>
  </si>
  <si>
    <t>1.2.6.</t>
  </si>
  <si>
    <t>2.1.6.</t>
  </si>
  <si>
    <t>2.1.7.</t>
  </si>
  <si>
    <t>2.1.8.</t>
  </si>
  <si>
    <t>2.1.9.</t>
  </si>
  <si>
    <t>2.4.7.</t>
  </si>
  <si>
    <t>2.4.8.</t>
  </si>
  <si>
    <t>2.4.9.</t>
  </si>
  <si>
    <t>1.1.7.</t>
  </si>
  <si>
    <t>1.1.8.</t>
  </si>
  <si>
    <t>1.1.9.</t>
  </si>
  <si>
    <t>1.5.6.</t>
  </si>
  <si>
    <t>1.5.7.</t>
  </si>
  <si>
    <t>1.5.8.</t>
  </si>
  <si>
    <t>1.5.9.</t>
  </si>
  <si>
    <t>1.6.5.</t>
  </si>
  <si>
    <t>1.6.6.</t>
  </si>
  <si>
    <t>Dati darba spēka izmaksām un citām fiskālajām korekcijām</t>
  </si>
  <si>
    <t>Projekta darbības izmaksu darbaspēka izmaksas (-)</t>
  </si>
  <si>
    <t>Investīciju darba spēka izmaksas (-)</t>
  </si>
  <si>
    <t>Citas fiskālās korekcijas (+)</t>
  </si>
  <si>
    <t>Neparedzētie izdevumi (netiešie izdevumi)</t>
  </si>
  <si>
    <t>Neparedzētie izdevumi (tiešie izdevumi)</t>
  </si>
  <si>
    <t>Aizņēmuma pamatsummas atmaksa</t>
  </si>
  <si>
    <t>Aizņēmuma procentu atmaksa</t>
  </si>
  <si>
    <t>3.DL  invest.n.pl.AR pr.;    12. RL Investīciju n.pl.</t>
  </si>
  <si>
    <t>11. RL Kaitāla  naudas plūsma; 12. RL Investīciju n.pl.</t>
  </si>
  <si>
    <t>BUDŽETS (+)</t>
  </si>
  <si>
    <t>"Ar projektu" darbības izmaksas</t>
  </si>
  <si>
    <t xml:space="preserve">Projektā ieguldītais kapitāls </t>
  </si>
  <si>
    <t>X</t>
  </si>
  <si>
    <t>Projektā plānotie iznākuma rādītāji</t>
  </si>
  <si>
    <t>Ekonomiskā ienesīguma norma (ERR)</t>
  </si>
  <si>
    <t>Pārbaude</t>
  </si>
  <si>
    <t>IZMAKSU UN IEGUVUMU ANALĪZE</t>
  </si>
  <si>
    <r>
      <t xml:space="preserve">Būvdarbu izmaksas (infrastruktūra – ceļu, ūdensvadu, kanalizācijas, </t>
    </r>
    <r>
      <rPr>
        <sz val="10"/>
        <rFont val="Calibri"/>
        <family val="2"/>
        <charset val="186"/>
        <scheme val="minor"/>
      </rPr>
      <t>utt., tai skaitā labiekārtošanas izmaksas)</t>
    </r>
  </si>
  <si>
    <r>
      <t>Projekta izmaksas saskaņā ar vienoto izmaksu likmi (netiešās izmaksas)</t>
    </r>
    <r>
      <rPr>
        <b/>
        <sz val="10"/>
        <color rgb="FFFF0000"/>
        <rFont val="Calibri"/>
        <family val="2"/>
        <charset val="186"/>
        <scheme val="minor"/>
      </rPr>
      <t>*</t>
    </r>
  </si>
  <si>
    <r>
      <t>Maksimālā ERAF atbalsta likme (%)</t>
    </r>
    <r>
      <rPr>
        <b/>
        <sz val="10"/>
        <color rgb="FFFF0000"/>
        <rFont val="Calibri"/>
        <family val="2"/>
        <charset val="186"/>
        <scheme val="minor"/>
      </rPr>
      <t>**</t>
    </r>
  </si>
  <si>
    <r>
      <rPr>
        <sz val="10"/>
        <color rgb="FFFF0000"/>
        <rFont val="Calibri"/>
        <family val="2"/>
        <charset val="186"/>
        <scheme val="minor"/>
      </rPr>
      <t xml:space="preserve">* </t>
    </r>
    <r>
      <rPr>
        <sz val="10"/>
        <rFont val="Calibri"/>
        <family val="2"/>
        <charset val="186"/>
        <scheme val="minor"/>
      </rPr>
      <t>Ja projektā plānotas izmaksas saskaņā ar MK noteikumu 19.1.2. un 19.2. apakšpunktu (valsts atbalsts komercdarbībai), izmaksas saskaņā ar vienoto likmi aprēķina proporcionāli tikai to izmaksu pozīciju daļai, kas nav saistīta ar valsts atbalstu komercdarbībai. Projekta daļai, kas ir saistīta ar saimniecisko darbību, kura kvalificēta kā valsts atbalsts komercdarbībai, vienotās likmes metodi neizmanto!</t>
    </r>
  </si>
  <si>
    <r>
      <t>Būvuzraudzības izmaksas</t>
    </r>
    <r>
      <rPr>
        <sz val="10"/>
        <color rgb="FFFF0000"/>
        <rFont val="Calibri"/>
        <family val="2"/>
        <charset val="186"/>
        <scheme val="minor"/>
      </rPr>
      <t>***</t>
    </r>
  </si>
  <si>
    <t>Bez ERAF atbalsta</t>
  </si>
  <si>
    <t>Ar ERAF atbalstu</t>
  </si>
  <si>
    <t>Projektēšanas izmaksas (de minimis)</t>
  </si>
  <si>
    <t>Projekta iesnieguma un to pamatojošās dokumentācijas sagatavošanas izmaksas (de minimis)</t>
  </si>
  <si>
    <t>Projektēšanas izmaksas (tikai de minimis)</t>
  </si>
  <si>
    <t>Projekta iesnieguma un to pamatojošās dokumentācijas sagatavošanas izmaksas (tikai de minimis)</t>
  </si>
  <si>
    <t>Kopējais investīciju izmaksas, izņemot neparedzētos izdevumus (EUR)</t>
  </si>
  <si>
    <t>Projekta izmaksas saskaņā ar vienoto izmaksu likmi (netiešās izmaksas)</t>
  </si>
  <si>
    <r>
      <t>Maksimālā</t>
    </r>
    <r>
      <rPr>
        <b/>
        <sz val="10"/>
        <color rgb="FFFF0000"/>
        <rFont val="Calibri"/>
        <family val="2"/>
        <charset val="186"/>
        <scheme val="minor"/>
      </rPr>
      <t>*</t>
    </r>
    <r>
      <rPr>
        <b/>
        <sz val="10"/>
        <rFont val="Calibri"/>
        <family val="2"/>
        <charset val="186"/>
        <scheme val="minor"/>
      </rPr>
      <t xml:space="preserve"> ERAF atbalsta likme (%)</t>
    </r>
    <r>
      <rPr>
        <b/>
        <sz val="10"/>
        <color rgb="FFFF0000"/>
        <rFont val="Calibri"/>
        <family val="2"/>
        <charset val="186"/>
        <scheme val="minor"/>
      </rPr>
      <t>**</t>
    </r>
  </si>
  <si>
    <r>
      <rPr>
        <sz val="10"/>
        <color rgb="FFFF0000"/>
        <rFont val="Calibri"/>
        <family val="2"/>
        <charset val="186"/>
        <scheme val="minor"/>
      </rPr>
      <t>**</t>
    </r>
    <r>
      <rPr>
        <sz val="10"/>
        <rFont val="Calibri"/>
        <family val="2"/>
        <charset val="186"/>
        <scheme val="minor"/>
      </rPr>
      <t xml:space="preserve"> "C" kolonnā visās šūnās ir jānorāda ERAF likme, lai modelis darbotos</t>
    </r>
  </si>
  <si>
    <t>PIV 4.pielikuma pielikums</t>
  </si>
  <si>
    <t>Skat. DL "17.PIV 4.pielikums finanšu an."</t>
  </si>
  <si>
    <t>2.3.1.1.</t>
  </si>
  <si>
    <t>TIKAI SADARBĪBAS PARTNERIM (PRIVĀTAJAM KOMERSANTAM):</t>
  </si>
  <si>
    <t>17.1.PIV 4. pielikuma pielikums</t>
  </si>
  <si>
    <t>7.1.1.</t>
  </si>
  <si>
    <t>7.1.2.</t>
  </si>
  <si>
    <t>11.1.</t>
  </si>
  <si>
    <t>11.2.</t>
  </si>
  <si>
    <t>15.1.</t>
  </si>
  <si>
    <t>15.2.</t>
  </si>
  <si>
    <r>
      <rPr>
        <sz val="10"/>
        <color rgb="FFFF0000"/>
        <rFont val="Calibri"/>
        <family val="2"/>
        <charset val="186"/>
        <scheme val="minor"/>
      </rPr>
      <t>*</t>
    </r>
    <r>
      <rPr>
        <sz val="10"/>
        <rFont val="Calibri"/>
        <family val="2"/>
        <charset val="186"/>
        <scheme val="minor"/>
      </rPr>
      <t xml:space="preserve"> Jāņem vērā, ka izmaksu pozīcijai "</t>
    </r>
    <r>
      <rPr>
        <b/>
        <sz val="10"/>
        <rFont val="Calibri"/>
        <family val="2"/>
        <charset val="186"/>
        <scheme val="minor"/>
      </rPr>
      <t>7.1.</t>
    </r>
    <r>
      <rPr>
        <sz val="10"/>
        <rFont val="Calibri"/>
        <family val="2"/>
        <charset val="186"/>
        <scheme val="minor"/>
      </rPr>
      <t>Projektēšanas izmaksas" un "</t>
    </r>
    <r>
      <rPr>
        <b/>
        <sz val="10"/>
        <rFont val="Calibri"/>
        <family val="2"/>
        <charset val="186"/>
        <scheme val="minor"/>
      </rPr>
      <t>11.</t>
    </r>
    <r>
      <rPr>
        <sz val="10"/>
        <rFont val="Calibri"/>
        <family val="2"/>
        <charset val="186"/>
        <scheme val="minor"/>
      </rPr>
      <t xml:space="preserve">Projekta iesnieguma un to pamatojošās dokumentācijas sagatavošanas izmaksas" var būt </t>
    </r>
    <r>
      <rPr>
        <i/>
        <sz val="10"/>
        <rFont val="Calibri"/>
        <family val="2"/>
        <charset val="186"/>
        <scheme val="minor"/>
      </rPr>
      <t xml:space="preserve">de minimis </t>
    </r>
    <r>
      <rPr>
        <sz val="10"/>
        <rFont val="Calibri"/>
        <family val="2"/>
        <charset val="186"/>
        <scheme val="minor"/>
      </rPr>
      <t>izmaksas, kurām atbalsta likme ir 100%!</t>
    </r>
  </si>
  <si>
    <r>
      <rPr>
        <sz val="10"/>
        <color rgb="FFFF0000"/>
        <rFont val="Calibri"/>
        <family val="2"/>
        <charset val="186"/>
        <scheme val="minor"/>
      </rPr>
      <t>***</t>
    </r>
    <r>
      <rPr>
        <sz val="10"/>
        <rFont val="Calibri"/>
        <family val="2"/>
        <charset val="186"/>
        <scheme val="minor"/>
      </rPr>
      <t xml:space="preserve"> Ja projektā paredzētas arheoloģiksās uzraudzības izmaksas, tās iekļauj izmaksu pozīcijā "7.3.Būvuzraudzības izmaksas".</t>
    </r>
  </si>
  <si>
    <r>
      <rPr>
        <sz val="10"/>
        <color rgb="FFFF0000"/>
        <rFont val="Calibri"/>
        <family val="2"/>
        <charset val="186"/>
        <scheme val="minor"/>
      </rPr>
      <t>**</t>
    </r>
    <r>
      <rPr>
        <sz val="10"/>
        <rFont val="Calibri"/>
        <family val="2"/>
        <charset val="186"/>
        <scheme val="minor"/>
      </rPr>
      <t xml:space="preserve"> Jāņem vērā, ka izmaksu pozīcijai "</t>
    </r>
    <r>
      <rPr>
        <b/>
        <sz val="10"/>
        <rFont val="Calibri"/>
        <family val="2"/>
        <charset val="186"/>
        <scheme val="minor"/>
      </rPr>
      <t>7.1.</t>
    </r>
    <r>
      <rPr>
        <sz val="10"/>
        <rFont val="Calibri"/>
        <family val="2"/>
        <charset val="186"/>
        <scheme val="minor"/>
      </rPr>
      <t>Projektēšanas izmaksas" un "</t>
    </r>
    <r>
      <rPr>
        <b/>
        <sz val="10"/>
        <rFont val="Calibri"/>
        <family val="2"/>
        <charset val="186"/>
        <scheme val="minor"/>
      </rPr>
      <t>11.</t>
    </r>
    <r>
      <rPr>
        <sz val="10"/>
        <rFont val="Calibri"/>
        <family val="2"/>
        <charset val="186"/>
        <scheme val="minor"/>
      </rPr>
      <t xml:space="preserve">Projekta iesnieguma un to pamatojošās dokumentācijas sagatavošanas izmaksas" var būt </t>
    </r>
    <r>
      <rPr>
        <i/>
        <sz val="10"/>
        <rFont val="Calibri"/>
        <family val="2"/>
        <charset val="186"/>
        <scheme val="minor"/>
      </rPr>
      <t xml:space="preserve">de minimis </t>
    </r>
    <r>
      <rPr>
        <sz val="10"/>
        <rFont val="Calibri"/>
        <family val="2"/>
        <charset val="186"/>
        <scheme val="minor"/>
      </rPr>
      <t>izmaksas, kurām atbalsta likme ir 100%!</t>
    </r>
  </si>
  <si>
    <r>
      <rPr>
        <sz val="10"/>
        <color rgb="FFFF0000"/>
        <rFont val="Calibri"/>
        <family val="2"/>
        <charset val="186"/>
        <scheme val="minor"/>
      </rPr>
      <t>***</t>
    </r>
    <r>
      <rPr>
        <sz val="10"/>
        <rFont val="Calibri"/>
        <family val="2"/>
        <charset val="186"/>
        <scheme val="minor"/>
      </rPr>
      <t xml:space="preserve"> Ja projektā paredzētas arheoloģiksās uzraudzības izmaksas, tās iekļauj izmaksu pozīcijā "</t>
    </r>
    <r>
      <rPr>
        <b/>
        <sz val="10"/>
        <rFont val="Calibri"/>
        <family val="2"/>
        <charset val="186"/>
        <scheme val="minor"/>
      </rPr>
      <t>7</t>
    </r>
    <r>
      <rPr>
        <sz val="10"/>
        <rFont val="Calibri"/>
        <family val="2"/>
        <charset val="186"/>
        <scheme val="minor"/>
      </rPr>
      <t>.3.Būvuzraudzības izmaksas".</t>
    </r>
  </si>
  <si>
    <t>Pašvaldība vai tās izveidota iestāde</t>
  </si>
  <si>
    <t>Pašvaldības kapitālsabiedrība</t>
  </si>
  <si>
    <t>Brīvostas pārvalde</t>
  </si>
  <si>
    <t>Speciālās ekonomiskās zonas pārvalde</t>
  </si>
  <si>
    <t>Cits publiskais finansējums</t>
  </si>
  <si>
    <t>Projekta vadības izmaksas</t>
  </si>
  <si>
    <t>Projekta vadības personāla atlīdzības izmaksas</t>
  </si>
  <si>
    <t>Valsts budžeta dotācijas īpatsvars (%):</t>
  </si>
  <si>
    <t>Valsts budžeta dotācija pašvaldībām</t>
  </si>
  <si>
    <t>PI</t>
  </si>
  <si>
    <t>SP1</t>
  </si>
  <si>
    <t>Pirmā sadarbības partneru grupa</t>
  </si>
  <si>
    <t>SP2</t>
  </si>
  <si>
    <t>SP3</t>
  </si>
  <si>
    <t>Sadarbības 
partneris 1:</t>
  </si>
  <si>
    <t>Sadarbības 
partneris 2:</t>
  </si>
  <si>
    <t>Projekta iesniedzēja un sadarbības partneru individuālie finansēšanas plāni</t>
  </si>
  <si>
    <t>Projekta plānotie drabības rezultāti un to iznākuma rādītāji</t>
  </si>
  <si>
    <t>TIKAI PROJEKTA IESNIEDZĒJAM un sadarbības partneriem (pašvaldībai vai pašvaldības iestādei, pašvaldības kapitālsabiedrībai, kas veic pašvaldības deleģēto pārvaldes uzdevumu izpildi, brīvostas pārvaldei, speciālās ekonomiskās zonas pārvaldei)</t>
  </si>
  <si>
    <t>NORĀDIET PROJEKTA IESNIEDZĒJU!</t>
  </si>
  <si>
    <t>NORĀDIET PROJEKTA IESNIEDZĒJU/SADARBĪBAS PARTNERI!</t>
  </si>
  <si>
    <t>IZVĒLIETIES NOZARI!</t>
  </si>
  <si>
    <t>Izvēlieties gadu</t>
  </si>
  <si>
    <t>Izvēlieties datumu</t>
  </si>
  <si>
    <t>Izvēlieties mēnesi</t>
  </si>
  <si>
    <t>Projekta iesniedzējs</t>
  </si>
  <si>
    <t>PROJEKTA IESNIEDZĒJS</t>
  </si>
  <si>
    <t>Sabiedrisko pakalpojumu sniedzējs</t>
  </si>
  <si>
    <t>DARBA LAPA Nr.1.1.A.</t>
  </si>
  <si>
    <t>DARBA LAPA Nr.1.1.B.</t>
  </si>
  <si>
    <t>DARBA LAPA Nr.1.2.1.B.</t>
  </si>
  <si>
    <t>DARBA LAPA Nr.1.2.2.B.</t>
  </si>
  <si>
    <t>7.</t>
  </si>
  <si>
    <t>DARBA LAPA Nr.1.2.2.A.</t>
  </si>
  <si>
    <t>DARBA LAPA Nr.1.2.1.A.</t>
  </si>
  <si>
    <t>DARBA LAPA Nr.1.2.3.B.</t>
  </si>
  <si>
    <t>DARBA LAPA Nr.1.2.3.A.</t>
  </si>
  <si>
    <t>Aizpilda par sadarbības partnera - privātā komersanta darbībām, kas saistītas ar MK noteikumu 19.3., 19.4. vai 19.5. apakšpunktu</t>
  </si>
  <si>
    <t>DARBA LAPA Nr.1.3.2.</t>
  </si>
  <si>
    <t>DARBA LAPA Nr.1.3.1.</t>
  </si>
  <si>
    <t>DARBA LAPA Nr.1.3.3.</t>
  </si>
  <si>
    <r>
      <t>Neparedzētie izdevumi (netiešie izdevumi)</t>
    </r>
    <r>
      <rPr>
        <sz val="10"/>
        <color rgb="FFFF0000"/>
        <rFont val="Calibri"/>
        <family val="2"/>
        <charset val="186"/>
        <scheme val="minor"/>
      </rPr>
      <t>****</t>
    </r>
  </si>
  <si>
    <r>
      <rPr>
        <sz val="10"/>
        <color rgb="FFFF0000"/>
        <rFont val="Calibri"/>
        <family val="2"/>
        <charset val="186"/>
        <scheme val="minor"/>
      </rPr>
      <t>***</t>
    </r>
    <r>
      <rPr>
        <sz val="10"/>
        <rFont val="Calibri"/>
        <family val="2"/>
        <charset val="186"/>
        <scheme val="minor"/>
      </rPr>
      <t xml:space="preserve"> Ja projektā paredzētas arheoloģiksās uzraudzības izmaksas, tās iekļauj izmaksu pozīcijā "</t>
    </r>
    <r>
      <rPr>
        <b/>
        <sz val="10"/>
        <rFont val="Calibri"/>
        <family val="2"/>
        <charset val="186"/>
        <scheme val="minor"/>
      </rPr>
      <t>7.3</t>
    </r>
    <r>
      <rPr>
        <sz val="10"/>
        <rFont val="Calibri"/>
        <family val="2"/>
        <charset val="186"/>
        <scheme val="minor"/>
      </rPr>
      <t>.Būvuzraudzības izmaksas".</t>
    </r>
  </si>
  <si>
    <r>
      <t>Neparedzētie izdevumi (tiešie izdevumi)</t>
    </r>
    <r>
      <rPr>
        <sz val="10"/>
        <color rgb="FFFF0000"/>
        <rFont val="Calibri"/>
        <family val="2"/>
        <charset val="186"/>
        <scheme val="minor"/>
      </rPr>
      <t>****</t>
    </r>
  </si>
  <si>
    <t>Aizpilda par sadarbības partnera darbībām,  kas NAV saistītas ar valsts atbalstu (MK noteikumu 19.1.1.apakšpunkts)</t>
  </si>
  <si>
    <t>Eiropas Reģionālās attīstības fonds</t>
  </si>
  <si>
    <t>Projekta iesniedzēja un 
Sadarbības partnera veids I</t>
  </si>
  <si>
    <t>Attiecināmās investīciju izmaksas bez neparedzētajiem izdevumiem</t>
  </si>
  <si>
    <t>Attiecināmās diskontētās investīciju izmaksas bez neparedzētajiem izdevumiem</t>
  </si>
  <si>
    <t>Privātās attiecināmās izmaksas</t>
  </si>
  <si>
    <r>
      <rPr>
        <b/>
        <sz val="10"/>
        <color rgb="FFFFFF00"/>
        <rFont val="Calibri"/>
        <family val="2"/>
        <charset val="186"/>
        <scheme val="minor"/>
      </rPr>
      <t xml:space="preserve">Sadarbības partneru (privāto komersantu)  </t>
    </r>
    <r>
      <rPr>
        <b/>
        <sz val="10"/>
        <rFont val="Calibri"/>
        <family val="2"/>
        <charset val="186"/>
        <scheme val="minor"/>
      </rPr>
      <t>kopējie galvenie elementi un parametri</t>
    </r>
  </si>
  <si>
    <r>
      <rPr>
        <b/>
        <sz val="10"/>
        <color rgb="FFFFFF00"/>
        <rFont val="Calibri"/>
        <family val="2"/>
        <charset val="186"/>
        <scheme val="minor"/>
      </rPr>
      <t>Projekta kopējie</t>
    </r>
    <r>
      <rPr>
        <b/>
        <sz val="10"/>
        <rFont val="Calibri"/>
        <family val="2"/>
        <charset val="186"/>
        <scheme val="minor"/>
      </rPr>
      <t xml:space="preserve"> galvenie elementi un parametri</t>
    </r>
  </si>
  <si>
    <t>Kopējas izmaksas* - neto ieņēmumi (EUR, diskontēta)</t>
  </si>
  <si>
    <t>* Kopējās izmaksās līdzfinansējuma likmes aprēķinā ieskaita tikai attiecināmās izmaksas</t>
  </si>
  <si>
    <t>Ja neto ieņēmumi (DNR)≤0</t>
  </si>
  <si>
    <t>Ja neto ieņēmumi  
(DNR) &gt;0</t>
  </si>
  <si>
    <t xml:space="preserve">Ja ieņēmumus negūstošs projekts, tad likme 100% </t>
  </si>
  <si>
    <t>Kopējas izmaksas* (EUR, diskontēta)</t>
  </si>
  <si>
    <t>SADARBĪBAS PARTNERA VEIDS</t>
  </si>
  <si>
    <t>Alsungas novada pašvaldība</t>
  </si>
  <si>
    <t>Alūksnes novada pašvaldība</t>
  </si>
  <si>
    <t>Amatas novada pašvaldība</t>
  </si>
  <si>
    <t>Apes  novada pašvaldība</t>
  </si>
  <si>
    <t>Auces novada pašvaldība</t>
  </si>
  <si>
    <t>Ādažu novada pašvaldība</t>
  </si>
  <si>
    <t>Babītes novada pašvaldība</t>
  </si>
  <si>
    <t>Baldones novada pašvaldība</t>
  </si>
  <si>
    <t>Baltinavas novada pašvaldība</t>
  </si>
  <si>
    <t>Balvu novada pašvaldība</t>
  </si>
  <si>
    <t>Bauskas novada pašvaldība</t>
  </si>
  <si>
    <t>Beverīnas novada pašvaldība</t>
  </si>
  <si>
    <t>Brocēnu novada pašvaldība</t>
  </si>
  <si>
    <t>Burtnieku novada pašvaldība</t>
  </si>
  <si>
    <t>Carnikavas novada pašvaldība</t>
  </si>
  <si>
    <t>Cesvaines novada pašvaldība</t>
  </si>
  <si>
    <t>Cēsu novada pašvaldība</t>
  </si>
  <si>
    <t>Ciblas novada pašvaldība</t>
  </si>
  <si>
    <t>Dagdas novada pašvaldība</t>
  </si>
  <si>
    <t>Daugavpils novada pašvaldība</t>
  </si>
  <si>
    <t>Dobeles novada pašvaldība</t>
  </si>
  <si>
    <t>Dundagas novada pašvaldība</t>
  </si>
  <si>
    <t>Durbes novada pašvaldība</t>
  </si>
  <si>
    <t>Engures novada pašvaldība</t>
  </si>
  <si>
    <t>Ērgļu novada pašvaldība</t>
  </si>
  <si>
    <t>Garkalnes novada pašvaldība</t>
  </si>
  <si>
    <t>Grobiņas novada pašvaldība</t>
  </si>
  <si>
    <t>Gulbenes novada pašvaldība</t>
  </si>
  <si>
    <t>Iecavas novada pašvaldība</t>
  </si>
  <si>
    <t>Ikšķiles novada pašvaldība</t>
  </si>
  <si>
    <t>Ilūkstes novada pašvaldība</t>
  </si>
  <si>
    <t>Inčukalna novada pašvaldība</t>
  </si>
  <si>
    <t>Jaunjelgavas novada pašvaldība</t>
  </si>
  <si>
    <t>Jaunpiebalgas novada pašvaldība</t>
  </si>
  <si>
    <t>Jaunpils novada pašvaldība</t>
  </si>
  <si>
    <t>Jelgavas novada pašvaldība</t>
  </si>
  <si>
    <t>Jēkabpils novada pašvaldība</t>
  </si>
  <si>
    <t>Kandavas novada pašvaldība</t>
  </si>
  <si>
    <t>Kārsavas novada pašvaldība</t>
  </si>
  <si>
    <t>Kocēnu novada pašvaldība</t>
  </si>
  <si>
    <t>Kokneses novada pašvaldība</t>
  </si>
  <si>
    <t>Krāslavas novada pašvaldība</t>
  </si>
  <si>
    <t>Krimuldas novada pašvaldība</t>
  </si>
  <si>
    <t>Krustpils novada pašvaldība</t>
  </si>
  <si>
    <t>Kuldīgas novada pašvaldība</t>
  </si>
  <si>
    <t>Ķeguma novada pašvaldība</t>
  </si>
  <si>
    <t>Ķekavas novada pašvaldība</t>
  </si>
  <si>
    <t>Lielvārdes novada pašvaldība</t>
  </si>
  <si>
    <t>Limbažu novada pašvaldība</t>
  </si>
  <si>
    <t>Līgatnes novada pašvaldība</t>
  </si>
  <si>
    <t>Līvānu novada pašvaldība</t>
  </si>
  <si>
    <t>Lubānas novada pašvaldība</t>
  </si>
  <si>
    <t>Ludzas novada pašvaldība</t>
  </si>
  <si>
    <t>Madonas novada pašvaldība</t>
  </si>
  <si>
    <t>Mazsalacas novada pašvaldība</t>
  </si>
  <si>
    <t>Mālpils novada pašvaldība</t>
  </si>
  <si>
    <t>Mārupes novada pašvaldība</t>
  </si>
  <si>
    <t>Mērsraga novada pašvaldība</t>
  </si>
  <si>
    <t>Naukšēnu novada pašvaldība</t>
  </si>
  <si>
    <t>Neretas novada pašvaldība</t>
  </si>
  <si>
    <t>Nīcas novada pašvaldība</t>
  </si>
  <si>
    <t>Ogres novada pašvaldība</t>
  </si>
  <si>
    <t>Olaines novada pašvaldība</t>
  </si>
  <si>
    <t>Ozolnieku novada pašvaldība</t>
  </si>
  <si>
    <t>Pārgaujas novada pašvaldība</t>
  </si>
  <si>
    <t>Pāvilostas novada pašvaldība</t>
  </si>
  <si>
    <t>Pļaviņu novada pašvaldība</t>
  </si>
  <si>
    <t>Preiļu novada pašvaldība</t>
  </si>
  <si>
    <t>Priekules novada pašvaldība</t>
  </si>
  <si>
    <t>Priekuļu  novada pašvaldība</t>
  </si>
  <si>
    <t>Raunas novada pašvaldība</t>
  </si>
  <si>
    <t>Rēzeknes novada pašvaldība</t>
  </si>
  <si>
    <t>Riebiņu novada pašvaldība</t>
  </si>
  <si>
    <t>Rojas novada pašvaldība</t>
  </si>
  <si>
    <t>Ropažu novada pašvaldība</t>
  </si>
  <si>
    <t>Rucavas novada pašvaldība</t>
  </si>
  <si>
    <t>Rugāju novada pašvaldība</t>
  </si>
  <si>
    <t>Rundāles novada pašvaldība</t>
  </si>
  <si>
    <t>Rūjienas novada pašvaldība</t>
  </si>
  <si>
    <t>Salacgrīvas novada pašvaldība</t>
  </si>
  <si>
    <t>Salas novada pašvaldība</t>
  </si>
  <si>
    <t>Salaspils novada pašvaldība</t>
  </si>
  <si>
    <t>Saldus novada pašvaldība</t>
  </si>
  <si>
    <t>Saulkrastu novada pašvaldība</t>
  </si>
  <si>
    <t>Sējas novada pašvaldība</t>
  </si>
  <si>
    <t>Siguldas novada pašvaldība</t>
  </si>
  <si>
    <t>Skrīveru novada pašvaldība</t>
  </si>
  <si>
    <t>Skrundas novada pašvaldība</t>
  </si>
  <si>
    <t>Smiltenes novada pašvaldība</t>
  </si>
  <si>
    <t>Stopiņu novada pašvaldība</t>
  </si>
  <si>
    <t>Strenču novada pašvaldība</t>
  </si>
  <si>
    <t>Talsu novada pašvaldība</t>
  </si>
  <si>
    <t>Tērvetes novada pašvaldība</t>
  </si>
  <si>
    <t>Tukuma novada pašvaldība</t>
  </si>
  <si>
    <t>Vaiņodes novada pašvaldība</t>
  </si>
  <si>
    <t>Valkas novada pašvaldība</t>
  </si>
  <si>
    <t>Varakļānu novada pašvaldība</t>
  </si>
  <si>
    <t>Vārkavas novada pašvaldība</t>
  </si>
  <si>
    <t>Vecpiebalgas novada pašvaldība</t>
  </si>
  <si>
    <t>Vecumnieku novada pašvaldība</t>
  </si>
  <si>
    <t>Ventspils novada pašvaldība</t>
  </si>
  <si>
    <t>Viesītes novada pašvaldība</t>
  </si>
  <si>
    <t>Viļakas novada pašvaldība</t>
  </si>
  <si>
    <t>Viļānu novada pašvaldība</t>
  </si>
  <si>
    <t>Zilupes novada pašvaldība</t>
  </si>
  <si>
    <t>Valmieras pilsētas pašvaldība</t>
  </si>
  <si>
    <t>Rēzeknes pilsētas pašvladība</t>
  </si>
  <si>
    <t>Rīgas pilsētas pašvaldība</t>
  </si>
  <si>
    <t>Ventspils pilsētas pašvaldība</t>
  </si>
  <si>
    <t>Liepājas pilsētas pašvaldība</t>
  </si>
  <si>
    <t>Jūrmala pilsētas pašvaldība</t>
  </si>
  <si>
    <t>Jēkabpils pilsētas pašvaldība</t>
  </si>
  <si>
    <t>Jelgavas pilsētas pašvaldība</t>
  </si>
  <si>
    <t>Daugavpils  pilsētas pašvaldība</t>
  </si>
  <si>
    <t>-</t>
  </si>
  <si>
    <t>Ja šūnā G40 neaprēķina rezultātu, šūnā I40 norādiet aptuveno rezultāta prognozi, līdz aprēķins tiek veikts korekti</t>
  </si>
  <si>
    <t>Krāsu apzīmējumi:</t>
  </si>
  <si>
    <t>Valsts budžeta līdzfinansējums (dotācija)</t>
  </si>
  <si>
    <t>Projekta veids:
*tiek atspoguļots pēc 2. un 3. darbalapas aizpildīšanas*</t>
  </si>
  <si>
    <t>25 - 30</t>
  </si>
  <si>
    <t>15 - 25</t>
  </si>
  <si>
    <t>10 - 15</t>
  </si>
  <si>
    <t>Pārskata periods (projekta dzīves cikls) (gadi):</t>
  </si>
  <si>
    <t>Sadarbības 
partneris 5:</t>
  </si>
  <si>
    <t>Sadarbības 
partneris 6:</t>
  </si>
  <si>
    <t>Sadarbības 
partneris 7:</t>
  </si>
  <si>
    <t>Pieejamais ERAF līdzfinansējums, EUR:</t>
  </si>
  <si>
    <t>Projekta izmaksu un kritēriju kontroles lapa Nr.14</t>
  </si>
  <si>
    <t>ERAF līdzfinansējuma likmju kopsavilkums</t>
  </si>
  <si>
    <t>Kopējais investīciju izmaksas**, izņemot neparedzētos izdevumus (EUR)</t>
  </si>
  <si>
    <t>** Iekļautas tikai kopējās attiecināmās izmaksas</t>
  </si>
  <si>
    <t>Saite uz Komisijas Deleģēto regulu (ES) Nr. 480/2014</t>
  </si>
  <si>
    <r>
      <rPr>
        <sz val="10"/>
        <color rgb="FFFF0000"/>
        <rFont val="Calibri"/>
        <family val="2"/>
        <charset val="186"/>
        <scheme val="minor"/>
      </rPr>
      <t>****</t>
    </r>
    <r>
      <rPr>
        <sz val="10"/>
        <rFont val="Calibri"/>
        <family val="2"/>
        <charset val="186"/>
        <scheme val="minor"/>
      </rPr>
      <t xml:space="preserve"> Valsts atbalsta komercdarbībai gadījumā neparedzētie izdevumi nav attiecināmi, izņemot, ja izmaksas radušās  sabiedrisko pakalpojumu sniedzējam kā sadarbības partnerim (MK noteikumu 19.1.2.apakšpunkts)</t>
    </r>
  </si>
  <si>
    <t>Projekta iesniegšanas datums:</t>
  </si>
  <si>
    <t>Aizpilda par projekta iesniedzēja darbībām, kas IR saistītas ar valsts atbalstu (MK noteikumu 19.1.2.apakšpunkts)</t>
  </si>
  <si>
    <t>Aizpilda par sadarbības partnera darbībām, kas IR saistītas ar valsts atbalstu (MK noteikumu 19.2.apakšpunkts)</t>
  </si>
  <si>
    <t>Aizpilda par sadarbības partnera darbībām, kas IR saistītas ar valsts atbalstu (MK noteikumu 19.1.2.apakšpunkts)</t>
  </si>
  <si>
    <t>Aizpilda par sadarbības partnera  darbībām, kas IR saistītas ar valsts atbalstu (MK noteikumu 19.2.apakšpunkts)</t>
  </si>
  <si>
    <t>Aizpilda par sadarbības partnera  darbībām, kas IR saistītas ar valsts atbalstu (MK noteikumu 19.1.2.apakšpunkts)</t>
  </si>
  <si>
    <t>Projektēšanas izmaksas (atbilstoši 19.1.1.apakšpunktam)</t>
  </si>
  <si>
    <t>Projekta iesnieguma un to pamatojošās dokumentācijas sagatavošanas izmaksas (atbilstoši 19.1.1.apakšpunktam)</t>
  </si>
  <si>
    <t>Projektēšanas izmaksas (atbilstoši 19.1.2.apakšpunktam)</t>
  </si>
  <si>
    <t>Projekta iesnieguma un to pamatojošās dokumentācijas sagatavošanas izmaksas (atbilstoši 19.1.2.apakšpunktam)</t>
  </si>
  <si>
    <t>Snieguma rezerves priekšfinansējums, EUR:</t>
  </si>
  <si>
    <t>Norāda, ja projektā izmanto snieguma rezerves priekšfinansējumu</t>
  </si>
  <si>
    <t>Atbalsta veids</t>
  </si>
  <si>
    <t>Kopējās attiecināmās izmaksas, eur</t>
  </si>
  <si>
    <t>Atbalsta veida likme</t>
  </si>
  <si>
    <t>ERAF finansējums, eur</t>
  </si>
  <si>
    <t>De minimis</t>
  </si>
  <si>
    <t>MK noteikumu 19.1. apakšpunktā noteiktais</t>
  </si>
  <si>
    <t>MK noteikumu 19.2.apakšpunktā noteiktais</t>
  </si>
  <si>
    <t>MK noteikumu 19.3. - 19.4. apakšpunktā noteiktais</t>
  </si>
  <si>
    <t>Valsts budžeta dotāciju īpatsvars 2016.gadā (%):</t>
  </si>
  <si>
    <t>Valsts budžeta dotāciju īpatsvars 2017.gadā (%):</t>
  </si>
  <si>
    <t>Norāda, ja pieejamā ERAF kvota projektam ir mazāka, nekā nepieciešamais ERAF līdzfinansējums</t>
  </si>
  <si>
    <t>Aizpilda par sadarbības partnera darbībām, kas NAV saistītas ar valsts atbalstu (MK noteikumu 19.1.1.apakšpunkts)</t>
  </si>
  <si>
    <t>* Ja PVN ir atgūstams, izmaksas un ieņēmumus  jārēķina bez PVN.</t>
  </si>
  <si>
    <t>Attiecināmās Investīciju izmaksas bez neparedzētajiem izdevumiem</t>
  </si>
  <si>
    <t>Ja šūnā F37 neaprēķina rezultātu, šūnā H37 norādiet aptuveno rezultāta prognozi, līdz aprēķins tiek veikts korekti</t>
  </si>
  <si>
    <t>Darbības izmaksas BEZ projekta (-) *</t>
  </si>
  <si>
    <t>Darbības izmaksas AR projektu (-) *</t>
  </si>
  <si>
    <t>* Šajā tabulā darbības izmaksas jāatspoguļo ar mīnuss zīmi!</t>
  </si>
  <si>
    <t>Saite valsts budžeta dotācijas noteikšanai (VARAM vietnē)</t>
  </si>
  <si>
    <t>Projekta netiešās attiecināmās izmaksas ir 15 procenti (precīzi 15 procenti) no personāla tiešajām attiecināmajām izmaksām  (SAM 3.3.1. MK noteikumu 46.punkts; SAM 5.6.2. MK noteikumu 47.punkts)</t>
  </si>
  <si>
    <t xml:space="preserve">Privātais finansējums </t>
  </si>
  <si>
    <t>Sadarbības 
partneris 3 un 4:</t>
  </si>
  <si>
    <t>Privātais komersants "1"</t>
  </si>
  <si>
    <t>Privātais komersants "2"</t>
  </si>
  <si>
    <t>Privātais komersants "3"</t>
  </si>
  <si>
    <t>SAM 5.5.1.</t>
  </si>
  <si>
    <t>6.</t>
  </si>
  <si>
    <r>
      <t>Projekta izmaksas saskaņā ar vienoto izmaksu likmi (32.p.) (netiešās izmaksas)</t>
    </r>
    <r>
      <rPr>
        <b/>
        <sz val="10"/>
        <color rgb="FFFF0000"/>
        <rFont val="Calibri"/>
        <family val="2"/>
        <charset val="186"/>
        <scheme val="minor"/>
      </rPr>
      <t>*</t>
    </r>
  </si>
  <si>
    <t>Telpu aprīkošana un pielāgošana pakalpojumu sniegšanai (33.5.a.p.)</t>
  </si>
  <si>
    <t>Iekštelpu un ārtelpu ekspozīcijas izmaksas, aprīkojuma iegādes, uzstādīšanas un restaurācijas izmaksas (33.6.a.p.)</t>
  </si>
  <si>
    <t>Projekta vadības personāla atlīdzības izmaksas (33.1.a.p.)</t>
  </si>
  <si>
    <t>6.2.1.</t>
  </si>
  <si>
    <t>6.2.2.</t>
  </si>
  <si>
    <t>7.2.-7.3.</t>
  </si>
  <si>
    <t>Būvuzraudzības, autoruzraudzības, arheoloģiskās uzraudzības izmaksas 33.3.</t>
  </si>
  <si>
    <t>Projektēšanas izmaksas (33.2.1.a.p.)</t>
  </si>
  <si>
    <t>Esošas būves atjaunošana, konservācija, pārbūve vai restaurācija un ar to saistītās publiskās ārtelpas attīstība (33.4.1.a.p.)</t>
  </si>
  <si>
    <t>7.4.2.</t>
  </si>
  <si>
    <t>7.4.3.</t>
  </si>
  <si>
    <t>7.4.1.</t>
  </si>
  <si>
    <t>Jaunas būves  būvniecība un ar to saistītās publiskās ārtelpas attīstība (33.4.2.a.p.)</t>
  </si>
  <si>
    <t>Būvju funkcionalitātes nodrošināšanai nepieciešamo inženiertīklu atjaunošana, pārbūve vai būvniecība (33.4.3.a.p.)</t>
  </si>
  <si>
    <t>7.5.1.</t>
  </si>
  <si>
    <t>7.5.2.</t>
  </si>
  <si>
    <t>7.5.3.</t>
  </si>
  <si>
    <t>7.6.1.</t>
  </si>
  <si>
    <t>Izmaksas, kas saistītas ar būves vai tās daļas nodošanu ekspluatācijā (33.7.a.p.)</t>
  </si>
  <si>
    <t>Informatīvo un publicitātes pasākumu izmaksas (33.8.a.p.)</t>
  </si>
  <si>
    <t>11.3.</t>
  </si>
  <si>
    <t>11.4.</t>
  </si>
  <si>
    <t>Kultūrvēsturiskās un arheoloģiskās izpētes un kultūrvēsturiskās inventarizācijas izmaksas (33.2.2.a.p.)</t>
  </si>
  <si>
    <t>Ar kultūras un dabas mantojuma infrastruktūru saistītās ekspozīcijas un tās tehniskā projekta izstrādes izmaksas (33.2.3.a.p.)</t>
  </si>
  <si>
    <t>Audita, ekspertīzes un izpētes izmaksas (33.2.4.a.p.)</t>
  </si>
  <si>
    <t>11.5.</t>
  </si>
  <si>
    <t>11.6.</t>
  </si>
  <si>
    <t>Izmaksu un ieguvumu analīzes izstrāde (33.2.5.a.p.)</t>
  </si>
  <si>
    <t>Normatīvajos aktos par ietekmes uz vidi novērtējumu noteikto dokumentu sagatavošana (33.2.6.a.p.)</t>
  </si>
  <si>
    <t>Būvprojekta ekspertīzes izmaksas (33.2.7. a.p.)</t>
  </si>
  <si>
    <t>10.</t>
  </si>
  <si>
    <t>11.</t>
  </si>
  <si>
    <t>15.</t>
  </si>
  <si>
    <t>Neparedzētie izdevumi (37.p.)</t>
  </si>
  <si>
    <r>
      <t xml:space="preserve">Aizpilda par projekta iesniedzēja darbībām, kas </t>
    </r>
    <r>
      <rPr>
        <b/>
        <u/>
        <sz val="30"/>
        <color rgb="FFC00000"/>
        <rFont val="Calibri"/>
        <family val="2"/>
        <charset val="186"/>
        <scheme val="minor"/>
      </rPr>
      <t>IR</t>
    </r>
    <r>
      <rPr>
        <b/>
        <sz val="30"/>
        <color rgb="FFC00000"/>
        <rFont val="Calibri"/>
        <family val="2"/>
        <charset val="186"/>
        <scheme val="minor"/>
      </rPr>
      <t xml:space="preserve"> </t>
    </r>
    <r>
      <rPr>
        <b/>
        <sz val="20"/>
        <color rgb="FFC00000"/>
        <rFont val="Calibri"/>
        <family val="2"/>
        <charset val="186"/>
        <scheme val="minor"/>
      </rPr>
      <t>saistītas ar valsts atbalstu</t>
    </r>
  </si>
  <si>
    <r>
      <t xml:space="preserve">Aizpilda par projekta iesniedzēja darbībām, kas </t>
    </r>
    <r>
      <rPr>
        <b/>
        <u/>
        <sz val="30"/>
        <color rgb="FFC00000"/>
        <rFont val="Calibri"/>
        <family val="2"/>
        <charset val="186"/>
        <scheme val="minor"/>
      </rPr>
      <t>NAV</t>
    </r>
    <r>
      <rPr>
        <b/>
        <sz val="20"/>
        <color rgb="FFC00000"/>
        <rFont val="Calibri"/>
        <family val="2"/>
        <charset val="186"/>
        <scheme val="minor"/>
      </rPr>
      <t xml:space="preserve"> saistītas ar valsts atbalstu</t>
    </r>
  </si>
  <si>
    <t>Projekta vadības personāla atlīdzības izmaksas (33.1.1.a.p.)</t>
  </si>
  <si>
    <t>16.</t>
  </si>
  <si>
    <t>Izmaksas, kas nav noteiktas MK 24.10.2017. noteikumos Nr.635, bet ir nepieciešamas projekta īstenošanai (40.2.a.p.)</t>
  </si>
  <si>
    <r>
      <rPr>
        <b/>
        <sz val="10"/>
        <color rgb="FFFFFF00"/>
        <rFont val="Calibri"/>
        <family val="2"/>
        <charset val="186"/>
        <scheme val="minor"/>
      </rPr>
      <t>Projekta iesniedzēja</t>
    </r>
    <r>
      <rPr>
        <b/>
        <sz val="10"/>
        <rFont val="Calibri"/>
        <family val="2"/>
        <charset val="186"/>
        <scheme val="minor"/>
      </rPr>
      <t xml:space="preserve"> galvenie elementi un parametri</t>
    </r>
    <r>
      <rPr>
        <b/>
        <sz val="10"/>
        <color rgb="FFFFFF00"/>
        <rFont val="Calibri"/>
        <family val="2"/>
        <charset val="186"/>
        <scheme val="minor"/>
      </rPr>
      <t xml:space="preserve"> valsts atbalsta izmaksām</t>
    </r>
  </si>
  <si>
    <t>Valsts atbalsts komercdarbībai</t>
  </si>
  <si>
    <t>Ar komercdarbību nesaistīts atbalsts</t>
  </si>
  <si>
    <r>
      <t xml:space="preserve">Projekta iesniedzēja </t>
    </r>
    <r>
      <rPr>
        <b/>
        <sz val="10"/>
        <color rgb="FFFF0000"/>
        <rFont val="Calibri"/>
        <family val="2"/>
        <charset val="186"/>
        <scheme val="minor"/>
      </rPr>
      <t>vidējā</t>
    </r>
    <r>
      <rPr>
        <b/>
        <sz val="10"/>
        <rFont val="Calibri"/>
        <family val="2"/>
        <charset val="186"/>
        <scheme val="minor"/>
      </rPr>
      <t xml:space="preserve"> ERAF līdzfinansējuma likme</t>
    </r>
  </si>
  <si>
    <t>4.</t>
  </si>
  <si>
    <t>5.</t>
  </si>
  <si>
    <t>3.</t>
  </si>
  <si>
    <t>Projekta vadības personāla atlīdzības izmaksas nepārsniedz noteikto ierobežojumu (SAM 5.5.1. MK noteikumu 33.1.1. apakšpunkts)</t>
  </si>
  <si>
    <t>Projekta pamatojošās dokumentācijas sagatavošanas izmaksas, kā arī būvuzraudzības, autoruzraudzības, arheoloģiskās uzraudzības izmaksas kopā nepārsniedz 10% no kopējām attiecināmajām izmaksām  (SAM 5.5.1. MK noteikumu 35.punkts)</t>
  </si>
  <si>
    <t>Neparedzētie izdevumi nepārsniedz piecus procentus no projekta kopējām tiešajām attiecināmajām izmaksām (SAM 5.5.1. MK noteikumu 37.punkts)</t>
  </si>
  <si>
    <t>Publicitātes pasākumu izmaksas, nepārsniedz trīs procentus no projekta kopējām attiecināmajām tiešajām izmaksām (SAM 5.5.1. MK noteikumu 33.8. apakšpunkts)</t>
  </si>
  <si>
    <t>Būvuzraudzības, autoruzraudzības, arheoloģiskās uzraudzības izmaksas, kas kopsummā nepārsniedz 10 procentus no būvdarbu līgumu summas (SAM 5.5.1. MK noteikumu 33.4.punkts)</t>
  </si>
  <si>
    <r>
      <rPr>
        <sz val="10"/>
        <color rgb="FFFF0000"/>
        <rFont val="Calibri"/>
        <family val="2"/>
        <charset val="186"/>
        <scheme val="minor"/>
      </rPr>
      <t>* I</t>
    </r>
    <r>
      <rPr>
        <sz val="10"/>
        <rFont val="Calibri"/>
        <family val="2"/>
        <charset val="186"/>
        <scheme val="minor"/>
      </rPr>
      <t>zmaksas saskaņā ar vienoto likmi aprēķina proporcionāli tikai to izmaksu pozīciju daļai, kas nav saistīta ar valsts atbalstu komercdarbībai. Projekta daļai, kas ir saistīta ar saimniecisko darbību (attiecināmajām izmaksām), kura kvalificēta kā valsts atbalsts komercdarbībai, vienotās likmes metodi neizmanto!</t>
    </r>
  </si>
  <si>
    <t>DARBĪBAS IZMAKSU UN IEŅĒMUMU UN INVESTĪCIJU NAUDAS PLŪSMAS APRĒĶINS "AR PROJEKTU"</t>
  </si>
  <si>
    <t>INVESTĪCIJU NAUDAS PLŪSMAS APRĒĶINS "BEZ PROJEKTA"</t>
  </si>
</sst>
</file>

<file path=xl/styles.xml><?xml version="1.0" encoding="utf-8"?>
<styleSheet xmlns="http://schemas.openxmlformats.org/spreadsheetml/2006/main" xmlns:mc="http://schemas.openxmlformats.org/markup-compatibility/2006" xmlns:x14ac="http://schemas.microsoft.com/office/spreadsheetml/2009/9/ac" mc:Ignorable="x14ac">
  <numFmts count="30">
    <numFmt numFmtId="41" formatCode="_-* #,##0_-;\-* #,##0_-;_-* &quot;-&quot;_-;_-@_-"/>
    <numFmt numFmtId="43" formatCode="_-* #,##0.00_-;\-* #,##0.00_-;_-* &quot;-&quot;??_-;_-@_-"/>
    <numFmt numFmtId="164" formatCode="_(&quot;$&quot;* #,##0_);_(&quot;$&quot;* \(#,##0\);_(&quot;$&quot;* &quot;-&quot;_);_(@_)"/>
    <numFmt numFmtId="165" formatCode="0.000"/>
    <numFmt numFmtId="166" formatCode="dd\ mmm\ yy"/>
    <numFmt numFmtId="167" formatCode="General&quot;.&quot;"/>
    <numFmt numFmtId="168" formatCode="#,##0;\(#,##0\);&quot;-&quot;"/>
    <numFmt numFmtId="169" formatCode="#,##0_);\(#,##0\);&quot; - &quot;_);@_)"/>
    <numFmt numFmtId="170" formatCode="#,##0;[Red]\(#,##0\);0"/>
    <numFmt numFmtId="171" formatCode="d\ mmmm\ yyyy"/>
    <numFmt numFmtId="172" formatCode="0.00;[Red]0.00"/>
    <numFmt numFmtId="173" formatCode="\ #,##0.00_);\(#,##0.00\);&quot; - &quot;_);@_)"/>
    <numFmt numFmtId="174" formatCode="\ #,##0.000_);\(#,##0.000\);&quot; - &quot;_);@_)"/>
    <numFmt numFmtId="175" formatCode="\ #,##0.0_);\(#,##0.0\);&quot; - &quot;_);@_)"/>
    <numFmt numFmtId="176" formatCode="_(\ #,##0.0_%_);_(\ \(#,##0.0_%\);_(\ &quot; - &quot;_%_);_(@_)"/>
    <numFmt numFmtId="177" formatCode="_(\ #,##0.0%_);_(\ \(#,##0.0%\);_(\ &quot; - &quot;\%_);_(@_)"/>
    <numFmt numFmtId="178" formatCode="_(* #,###.0_);_(* \(#,###.0\);_(* &quot;-&quot;?_);_(@_)"/>
    <numFmt numFmtId="179" formatCode="#,##0;\(#,##0\);&quot;0&quot;"/>
    <numFmt numFmtId="180" formatCode="0.0%"/>
    <numFmt numFmtId="181" formatCode="\+0.00%;\-0.00%;0%"/>
    <numFmt numFmtId="182" formatCode="0.0"/>
    <numFmt numFmtId="183" formatCode="#,##0;[Red]\-&quot;Ls&quot;\ #,##0"/>
    <numFmt numFmtId="184" formatCode="[$-426]General"/>
    <numFmt numFmtId="185" formatCode="#,##0.00;\(#,##0.00\);&quot;0&quot;"/>
    <numFmt numFmtId="186" formatCode="0.000000"/>
    <numFmt numFmtId="187" formatCode="0.000000000000000%"/>
    <numFmt numFmtId="188" formatCode="_-* #,##0_-;\-* #,##0_-;_-* &quot;-&quot;??_-;_-@_-"/>
    <numFmt numFmtId="189" formatCode="0.000000%"/>
    <numFmt numFmtId="190" formatCode="0.0000000%"/>
    <numFmt numFmtId="191" formatCode="0.000%"/>
  </numFmts>
  <fonts count="148">
    <font>
      <sz val="10"/>
      <name val="Arial"/>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indexed="8"/>
      <name val="Calibri"/>
      <family val="2"/>
      <charset val="186"/>
    </font>
    <font>
      <sz val="10"/>
      <name val="Arial"/>
      <family val="2"/>
      <charset val="186"/>
    </font>
    <font>
      <sz val="8"/>
      <name val="Arial"/>
      <family val="2"/>
      <charset val="186"/>
    </font>
    <font>
      <sz val="10"/>
      <name val="Arial"/>
      <family val="2"/>
    </font>
    <font>
      <b/>
      <sz val="10"/>
      <name val="Arial"/>
      <family val="2"/>
      <charset val="186"/>
    </font>
    <font>
      <sz val="10"/>
      <color indexed="8"/>
      <name val="Arial"/>
      <family val="2"/>
    </font>
    <font>
      <i/>
      <sz val="10"/>
      <color indexed="32"/>
      <name val="Arial Narrow"/>
      <family val="2"/>
    </font>
    <font>
      <sz val="11"/>
      <color indexed="8"/>
      <name val="Calibri"/>
      <family val="2"/>
    </font>
    <font>
      <sz val="11"/>
      <color indexed="9"/>
      <name val="Calibri"/>
      <family val="2"/>
    </font>
    <font>
      <sz val="8"/>
      <name val="Times"/>
      <family val="1"/>
    </font>
    <font>
      <b/>
      <sz val="10"/>
      <color indexed="9"/>
      <name val="Arial"/>
      <family val="2"/>
    </font>
    <font>
      <b/>
      <sz val="8"/>
      <color indexed="9"/>
      <name val="Arial"/>
      <family val="2"/>
    </font>
    <font>
      <b/>
      <sz val="8"/>
      <color indexed="8"/>
      <name val="Arial"/>
      <family val="2"/>
    </font>
    <font>
      <b/>
      <sz val="8"/>
      <color indexed="8"/>
      <name val="Courier New"/>
      <family val="3"/>
    </font>
    <font>
      <u val="doubleAccounting"/>
      <sz val="10"/>
      <name val="Times New Roman"/>
      <family val="1"/>
    </font>
    <font>
      <sz val="10"/>
      <name val="Times New Roman"/>
      <family val="1"/>
    </font>
    <font>
      <sz val="10"/>
      <name val="Arial Narrow"/>
      <family val="2"/>
    </font>
    <font>
      <i/>
      <sz val="10"/>
      <name val="Arial Narrow"/>
      <family val="2"/>
    </font>
    <font>
      <b/>
      <sz val="10"/>
      <color indexed="32"/>
      <name val="Arial Narrow"/>
      <family val="2"/>
    </font>
    <font>
      <sz val="14"/>
      <name val="Arial"/>
      <family val="2"/>
    </font>
    <font>
      <b/>
      <sz val="12"/>
      <color indexed="55"/>
      <name val="Arial"/>
      <family val="2"/>
    </font>
    <font>
      <b/>
      <sz val="14"/>
      <name val="Arial"/>
      <family val="2"/>
    </font>
    <font>
      <b/>
      <sz val="12"/>
      <name val="Times New Roman"/>
      <family val="1"/>
      <charset val="186"/>
    </font>
    <font>
      <b/>
      <sz val="10.5"/>
      <name val="Times New Roman"/>
      <family val="1"/>
      <charset val="186"/>
    </font>
    <font>
      <b/>
      <sz val="11"/>
      <name val="Times New Roman"/>
      <family val="1"/>
    </font>
    <font>
      <b/>
      <sz val="10"/>
      <name val="Times New Roman"/>
      <family val="1"/>
    </font>
    <font>
      <b/>
      <i/>
      <sz val="9.5"/>
      <name val="Times New Roman"/>
      <family val="1"/>
    </font>
    <font>
      <sz val="10"/>
      <color indexed="32"/>
      <name val="Arial Narrow"/>
      <family val="2"/>
    </font>
    <font>
      <sz val="12"/>
      <name val="Arial"/>
      <family val="2"/>
    </font>
    <font>
      <b/>
      <sz val="16"/>
      <name val="Arial"/>
      <family val="2"/>
    </font>
    <font>
      <b/>
      <sz val="14"/>
      <color indexed="32"/>
      <name val="Arial"/>
      <family val="2"/>
    </font>
    <font>
      <sz val="8"/>
      <color indexed="32"/>
      <name val="Arial Narrow"/>
      <family val="2"/>
      <charset val="204"/>
    </font>
    <font>
      <b/>
      <sz val="10"/>
      <name val="Arial Narrow"/>
      <family val="2"/>
    </font>
    <font>
      <b/>
      <i/>
      <sz val="10"/>
      <name val="Arial Narrow"/>
      <family val="2"/>
    </font>
    <font>
      <b/>
      <sz val="10"/>
      <color indexed="8"/>
      <name val="Arial"/>
      <family val="2"/>
    </font>
    <font>
      <sz val="10"/>
      <name val="Helv"/>
    </font>
    <font>
      <sz val="10"/>
      <color indexed="8"/>
      <name val="Arial"/>
      <family val="2"/>
      <charset val="186"/>
    </font>
    <font>
      <b/>
      <i/>
      <sz val="10"/>
      <color indexed="8"/>
      <name val="Arial"/>
      <family val="2"/>
      <charset val="186"/>
    </font>
    <font>
      <b/>
      <sz val="10"/>
      <color indexed="9"/>
      <name val="Arial"/>
      <family val="2"/>
      <charset val="186"/>
    </font>
    <font>
      <b/>
      <i/>
      <sz val="22"/>
      <color indexed="8"/>
      <name val="Times New Roman"/>
      <family val="1"/>
      <charset val="186"/>
    </font>
    <font>
      <b/>
      <sz val="12"/>
      <color indexed="8"/>
      <name val="Arial"/>
      <family val="2"/>
    </font>
    <font>
      <sz val="8"/>
      <color indexed="8"/>
      <name val="Arial"/>
      <family val="2"/>
    </font>
    <font>
      <sz val="8"/>
      <color indexed="12"/>
      <name val="Arial"/>
      <family val="2"/>
    </font>
    <font>
      <b/>
      <sz val="10"/>
      <name val="Arial"/>
      <family val="2"/>
      <charset val="186"/>
    </font>
    <font>
      <u val="singleAccounting"/>
      <sz val="10"/>
      <name val="Times New Roman"/>
      <family val="1"/>
    </font>
    <font>
      <sz val="10"/>
      <name val="MS Sans Serif"/>
      <family val="2"/>
      <charset val="186"/>
    </font>
    <font>
      <i/>
      <sz val="8"/>
      <name val="Arial"/>
      <family val="2"/>
      <charset val="186"/>
    </font>
    <font>
      <sz val="8"/>
      <color indexed="8"/>
      <name val="Arial"/>
      <family val="2"/>
      <charset val="186"/>
    </font>
    <font>
      <sz val="8"/>
      <color indexed="8"/>
      <name val="Wingdings"/>
      <charset val="2"/>
    </font>
    <font>
      <sz val="11"/>
      <color indexed="62"/>
      <name val="Calibri"/>
      <family val="2"/>
    </font>
    <font>
      <b/>
      <sz val="11"/>
      <color indexed="63"/>
      <name val="Calibri"/>
      <family val="2"/>
    </font>
    <font>
      <b/>
      <sz val="11"/>
      <color indexed="52"/>
      <name val="Calibri"/>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b/>
      <sz val="18"/>
      <color indexed="56"/>
      <name val="Cambria"/>
      <family val="2"/>
    </font>
    <font>
      <sz val="11"/>
      <color indexed="60"/>
      <name val="Calibri"/>
      <family val="2"/>
    </font>
    <font>
      <sz val="11"/>
      <color indexed="20"/>
      <name val="Calibri"/>
      <family val="2"/>
    </font>
    <font>
      <i/>
      <sz val="11"/>
      <color indexed="23"/>
      <name val="Calibri"/>
      <family val="2"/>
    </font>
    <font>
      <sz val="10"/>
      <name val="Arial Cyr"/>
      <charset val="204"/>
    </font>
    <font>
      <sz val="11"/>
      <color indexed="52"/>
      <name val="Calibri"/>
      <family val="2"/>
    </font>
    <font>
      <sz val="11"/>
      <color indexed="10"/>
      <name val="Calibri"/>
      <family val="2"/>
    </font>
    <font>
      <sz val="11"/>
      <color indexed="17"/>
      <name val="Calibri"/>
      <family val="2"/>
    </font>
    <font>
      <sz val="12"/>
      <name val="新細明體"/>
      <charset val="136"/>
    </font>
    <font>
      <sz val="8"/>
      <name val="Arial"/>
      <family val="2"/>
      <charset val="186"/>
    </font>
    <font>
      <sz val="12"/>
      <name val="Times New Roman"/>
      <family val="1"/>
      <charset val="186"/>
    </font>
    <font>
      <sz val="10"/>
      <name val="Arial"/>
      <family val="2"/>
      <charset val="186"/>
    </font>
    <font>
      <b/>
      <sz val="11"/>
      <color indexed="52"/>
      <name val="Calibri"/>
      <family val="2"/>
      <charset val="186"/>
    </font>
    <font>
      <sz val="11"/>
      <color indexed="10"/>
      <name val="Calibri"/>
      <family val="2"/>
      <charset val="186"/>
    </font>
    <font>
      <sz val="11"/>
      <color indexed="62"/>
      <name val="Calibri"/>
      <family val="2"/>
      <charset val="186"/>
    </font>
    <font>
      <b/>
      <sz val="11"/>
      <color indexed="63"/>
      <name val="Calibri"/>
      <family val="2"/>
      <charset val="186"/>
    </font>
    <font>
      <b/>
      <sz val="11"/>
      <color indexed="8"/>
      <name val="Calibri"/>
      <family val="2"/>
      <charset val="186"/>
    </font>
    <font>
      <sz val="11"/>
      <color indexed="60"/>
      <name val="Calibri"/>
      <family val="2"/>
      <charset val="186"/>
    </font>
    <font>
      <b/>
      <sz val="18"/>
      <color indexed="56"/>
      <name val="Cambria"/>
      <family val="2"/>
      <charset val="186"/>
    </font>
    <font>
      <sz val="10"/>
      <name val="Lucida Sans"/>
      <family val="2"/>
    </font>
    <font>
      <sz val="10"/>
      <color indexed="8"/>
      <name val="Lucida Sans"/>
      <family val="2"/>
    </font>
    <font>
      <sz val="9"/>
      <color indexed="81"/>
      <name val="Tahoma"/>
      <family val="2"/>
      <charset val="186"/>
    </font>
    <font>
      <b/>
      <sz val="9"/>
      <color indexed="81"/>
      <name val="Tahoma"/>
      <family val="2"/>
      <charset val="186"/>
    </font>
    <font>
      <sz val="10"/>
      <name val="Calibri"/>
      <family val="2"/>
      <charset val="186"/>
    </font>
    <font>
      <b/>
      <sz val="10"/>
      <name val="Calibri"/>
      <family val="2"/>
      <charset val="186"/>
    </font>
    <font>
      <sz val="11"/>
      <color rgb="FF000000"/>
      <name val="Calibri"/>
      <family val="2"/>
      <charset val="186"/>
    </font>
    <font>
      <u/>
      <sz val="10"/>
      <color theme="10"/>
      <name val="Arial"/>
      <family val="2"/>
      <charset val="186"/>
    </font>
    <font>
      <sz val="11"/>
      <color theme="1"/>
      <name val="Calibri"/>
      <family val="2"/>
      <scheme val="minor"/>
    </font>
    <font>
      <b/>
      <sz val="11"/>
      <color theme="1"/>
      <name val="Calibri"/>
      <family val="2"/>
      <charset val="186"/>
      <scheme val="minor"/>
    </font>
    <font>
      <b/>
      <sz val="10"/>
      <color indexed="9"/>
      <name val="Calibri"/>
      <family val="2"/>
      <charset val="186"/>
      <scheme val="minor"/>
    </font>
    <font>
      <sz val="10"/>
      <name val="Calibri"/>
      <family val="2"/>
      <charset val="186"/>
      <scheme val="minor"/>
    </font>
    <font>
      <b/>
      <sz val="10"/>
      <name val="Calibri"/>
      <family val="2"/>
      <charset val="186"/>
      <scheme val="minor"/>
    </font>
    <font>
      <sz val="11"/>
      <name val="Calibri"/>
      <family val="2"/>
      <charset val="186"/>
      <scheme val="minor"/>
    </font>
    <font>
      <b/>
      <sz val="11"/>
      <color indexed="10"/>
      <name val="Calibri"/>
      <family val="2"/>
      <charset val="186"/>
      <scheme val="minor"/>
    </font>
    <font>
      <i/>
      <sz val="10"/>
      <name val="Calibri"/>
      <family val="2"/>
      <charset val="186"/>
      <scheme val="minor"/>
    </font>
    <font>
      <b/>
      <sz val="10"/>
      <color indexed="20"/>
      <name val="Calibri"/>
      <family val="2"/>
      <charset val="186"/>
      <scheme val="minor"/>
    </font>
    <font>
      <b/>
      <sz val="11"/>
      <name val="Calibri"/>
      <family val="2"/>
      <charset val="186"/>
      <scheme val="minor"/>
    </font>
    <font>
      <b/>
      <i/>
      <sz val="10"/>
      <name val="Calibri"/>
      <family val="2"/>
      <charset val="186"/>
      <scheme val="minor"/>
    </font>
    <font>
      <b/>
      <sz val="10"/>
      <color indexed="10"/>
      <name val="Calibri"/>
      <family val="2"/>
      <charset val="186"/>
      <scheme val="minor"/>
    </font>
    <font>
      <b/>
      <sz val="12"/>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3" tint="0.39997558519241921"/>
      <name val="Calibri"/>
      <family val="2"/>
      <charset val="186"/>
      <scheme val="minor"/>
    </font>
    <font>
      <b/>
      <sz val="10"/>
      <color theme="1"/>
      <name val="Calibri"/>
      <family val="2"/>
      <charset val="186"/>
      <scheme val="minor"/>
    </font>
    <font>
      <b/>
      <sz val="10"/>
      <color rgb="FFFF0000"/>
      <name val="Lucida Sans"/>
      <family val="2"/>
    </font>
    <font>
      <sz val="10"/>
      <color theme="1"/>
      <name val="Calibri"/>
      <family val="2"/>
      <charset val="186"/>
      <scheme val="minor"/>
    </font>
    <font>
      <b/>
      <sz val="10"/>
      <color rgb="FF0070C0"/>
      <name val="Calibri"/>
      <family val="2"/>
      <charset val="186"/>
      <scheme val="minor"/>
    </font>
    <font>
      <sz val="10"/>
      <color theme="0"/>
      <name val="Calibri"/>
      <family val="2"/>
      <charset val="186"/>
      <scheme val="minor"/>
    </font>
    <font>
      <b/>
      <sz val="10"/>
      <color rgb="FF002060"/>
      <name val="Calibri"/>
      <family val="2"/>
      <charset val="186"/>
      <scheme val="minor"/>
    </font>
    <font>
      <sz val="10"/>
      <color rgb="FF002060"/>
      <name val="Calibri"/>
      <family val="2"/>
      <charset val="186"/>
      <scheme val="minor"/>
    </font>
    <font>
      <b/>
      <sz val="12"/>
      <color rgb="FF7030A0"/>
      <name val="Calibri"/>
      <family val="2"/>
      <charset val="186"/>
      <scheme val="minor"/>
    </font>
    <font>
      <b/>
      <sz val="10"/>
      <color theme="0"/>
      <name val="Calibri"/>
      <family val="2"/>
      <charset val="186"/>
      <scheme val="minor"/>
    </font>
    <font>
      <sz val="9"/>
      <name val="Calibri"/>
      <family val="2"/>
      <charset val="186"/>
      <scheme val="minor"/>
    </font>
    <font>
      <i/>
      <sz val="9"/>
      <name val="Calibri"/>
      <family val="2"/>
      <charset val="186"/>
      <scheme val="minor"/>
    </font>
    <font>
      <b/>
      <sz val="9"/>
      <name val="Calibri"/>
      <family val="2"/>
      <charset val="186"/>
      <scheme val="minor"/>
    </font>
    <font>
      <b/>
      <sz val="9"/>
      <color rgb="FFFF0000"/>
      <name val="Calibri"/>
      <family val="2"/>
      <charset val="186"/>
      <scheme val="minor"/>
    </font>
    <font>
      <b/>
      <sz val="16"/>
      <name val="Calibri"/>
      <family val="2"/>
      <charset val="186"/>
      <scheme val="minor"/>
    </font>
    <font>
      <sz val="12"/>
      <name val="Calibri"/>
      <family val="2"/>
      <charset val="186"/>
      <scheme val="minor"/>
    </font>
    <font>
      <b/>
      <sz val="20"/>
      <color theme="0"/>
      <name val="Calibri"/>
      <family val="2"/>
      <charset val="186"/>
      <scheme val="minor"/>
    </font>
    <font>
      <b/>
      <i/>
      <sz val="10"/>
      <color theme="0"/>
      <name val="Calibri"/>
      <family val="2"/>
      <charset val="186"/>
      <scheme val="minor"/>
    </font>
    <font>
      <b/>
      <sz val="12"/>
      <color rgb="FFC00000"/>
      <name val="Calibri"/>
      <family val="2"/>
      <charset val="186"/>
      <scheme val="minor"/>
    </font>
    <font>
      <sz val="10"/>
      <color theme="0" tint="-0.34998626667073579"/>
      <name val="Calibri"/>
      <family val="2"/>
      <charset val="186"/>
      <scheme val="minor"/>
    </font>
    <font>
      <sz val="16"/>
      <name val="Calibri"/>
      <family val="2"/>
      <charset val="186"/>
      <scheme val="minor"/>
    </font>
    <font>
      <b/>
      <sz val="16"/>
      <color rgb="FFFF0000"/>
      <name val="Calibri"/>
      <family val="2"/>
      <charset val="186"/>
      <scheme val="minor"/>
    </font>
    <font>
      <u/>
      <sz val="10"/>
      <color theme="10"/>
      <name val="Calibri"/>
      <family val="2"/>
      <charset val="186"/>
      <scheme val="minor"/>
    </font>
    <font>
      <b/>
      <u/>
      <sz val="16"/>
      <name val="Calibri"/>
      <family val="2"/>
      <charset val="186"/>
      <scheme val="minor"/>
    </font>
    <font>
      <sz val="10"/>
      <color theme="1"/>
      <name val="Times New Roman"/>
      <family val="1"/>
      <charset val="186"/>
    </font>
    <font>
      <b/>
      <sz val="10"/>
      <color rgb="FFFF0000"/>
      <name val="Arial"/>
      <family val="2"/>
      <charset val="186"/>
    </font>
    <font>
      <i/>
      <sz val="10"/>
      <color theme="1"/>
      <name val="Calibri"/>
      <family val="2"/>
      <charset val="186"/>
      <scheme val="minor"/>
    </font>
    <font>
      <b/>
      <i/>
      <sz val="10"/>
      <color theme="1"/>
      <name val="Calibri"/>
      <family val="2"/>
      <charset val="186"/>
      <scheme val="minor"/>
    </font>
    <font>
      <b/>
      <sz val="24"/>
      <name val="Calibri"/>
      <family val="2"/>
      <charset val="186"/>
      <scheme val="minor"/>
    </font>
    <font>
      <sz val="20"/>
      <color rgb="FFFF0000"/>
      <name val="Calibri"/>
      <family val="2"/>
      <charset val="186"/>
      <scheme val="minor"/>
    </font>
    <font>
      <sz val="10"/>
      <name val="Times New Roman"/>
      <family val="1"/>
      <charset val="186"/>
    </font>
    <font>
      <b/>
      <sz val="10"/>
      <name val="Times New Roman"/>
      <family val="1"/>
      <charset val="186"/>
    </font>
    <font>
      <b/>
      <sz val="14"/>
      <name val="Calibri"/>
      <family val="2"/>
      <charset val="186"/>
      <scheme val="minor"/>
    </font>
    <font>
      <sz val="14"/>
      <color theme="0"/>
      <name val="Calibri"/>
      <family val="2"/>
      <charset val="186"/>
      <scheme val="minor"/>
    </font>
    <font>
      <b/>
      <sz val="14"/>
      <color theme="0"/>
      <name val="Calibri"/>
      <family val="2"/>
      <charset val="186"/>
      <scheme val="minor"/>
    </font>
    <font>
      <b/>
      <sz val="20"/>
      <color rgb="FFC00000"/>
      <name val="Calibri"/>
      <family val="2"/>
      <charset val="186"/>
      <scheme val="minor"/>
    </font>
    <font>
      <b/>
      <sz val="10"/>
      <color rgb="FFFFFF00"/>
      <name val="Calibri"/>
      <family val="2"/>
      <charset val="186"/>
      <scheme val="minor"/>
    </font>
    <font>
      <b/>
      <sz val="12"/>
      <color rgb="FFFF0000"/>
      <name val="Calibri"/>
      <family val="2"/>
      <charset val="186"/>
      <scheme val="minor"/>
    </font>
    <font>
      <b/>
      <sz val="20"/>
      <name val="Calibri"/>
      <family val="2"/>
      <charset val="186"/>
      <scheme val="minor"/>
    </font>
    <font>
      <sz val="14"/>
      <name val="Calibri"/>
      <family val="2"/>
      <charset val="186"/>
      <scheme val="minor"/>
    </font>
    <font>
      <b/>
      <sz val="14"/>
      <color rgb="FFFF0000"/>
      <name val="Calibri"/>
      <family val="2"/>
      <charset val="186"/>
      <scheme val="minor"/>
    </font>
    <font>
      <b/>
      <u/>
      <sz val="30"/>
      <color rgb="FFC00000"/>
      <name val="Calibri"/>
      <family val="2"/>
      <charset val="186"/>
      <scheme val="minor"/>
    </font>
    <font>
      <b/>
      <sz val="30"/>
      <color rgb="FFC00000"/>
      <name val="Calibri"/>
      <family val="2"/>
      <charset val="186"/>
      <scheme val="minor"/>
    </font>
  </fonts>
  <fills count="5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12"/>
      </patternFill>
    </fill>
    <fill>
      <patternFill patternType="solid">
        <fgColor indexed="9"/>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1"/>
        <bgColor indexed="64"/>
      </patternFill>
    </fill>
    <fill>
      <patternFill patternType="solid">
        <fgColor indexed="40"/>
        <bgColor indexed="64"/>
      </patternFill>
    </fill>
    <fill>
      <patternFill patternType="solid">
        <fgColor indexed="41"/>
        <bgColor indexed="64"/>
      </patternFill>
    </fill>
    <fill>
      <patternFill patternType="solid">
        <fgColor rgb="FFC0C0C0"/>
        <bgColor rgb="FF000000"/>
      </patternFill>
    </fill>
    <fill>
      <patternFill patternType="solid">
        <fgColor rgb="FFFFC000"/>
        <bgColor indexed="64"/>
      </patternFill>
    </fill>
    <fill>
      <patternFill patternType="solid">
        <fgColor rgb="FFFFFF99"/>
        <bgColor rgb="FF000000"/>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FF99"/>
        <bgColor indexed="64"/>
      </patternFill>
    </fill>
    <fill>
      <patternFill patternType="solid">
        <fgColor theme="3" tint="0.39997558519241921"/>
        <bgColor indexed="64"/>
      </patternFill>
    </fill>
    <fill>
      <patternFill patternType="solid">
        <fgColor rgb="FFFFFFFF"/>
        <bgColor indexed="64"/>
      </patternFill>
    </fill>
    <fill>
      <patternFill patternType="solid">
        <fgColor theme="3" tint="0.59999389629810485"/>
        <bgColor indexed="64"/>
      </patternFill>
    </fill>
    <fill>
      <patternFill patternType="solid">
        <fgColor theme="7"/>
        <bgColor indexed="64"/>
      </patternFill>
    </fill>
    <fill>
      <patternFill patternType="solid">
        <fgColor theme="6" tint="0.39997558519241921"/>
        <bgColor indexed="64"/>
      </patternFill>
    </fill>
    <fill>
      <patternFill patternType="solid">
        <fgColor rgb="FFFFCC00"/>
        <bgColor indexed="64"/>
      </patternFill>
    </fill>
    <fill>
      <patternFill patternType="solid">
        <fgColor rgb="FF00B0F0"/>
        <bgColor indexed="64"/>
      </patternFill>
    </fill>
    <fill>
      <patternFill patternType="solid">
        <fgColor theme="2"/>
        <bgColor indexed="64"/>
      </patternFill>
    </fill>
    <fill>
      <patternFill patternType="solid">
        <fgColor theme="9" tint="0.59999389629810485"/>
        <bgColor indexed="64"/>
      </patternFill>
    </fill>
    <fill>
      <patternFill patternType="solid">
        <fgColor rgb="FFFF0000"/>
        <bgColor indexed="64"/>
      </patternFill>
    </fill>
    <fill>
      <patternFill patternType="solid">
        <fgColor theme="4"/>
        <bgColor indexed="64"/>
      </patternFill>
    </fill>
    <fill>
      <patternFill patternType="solid">
        <fgColor theme="7" tint="0.59999389629810485"/>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rgb="FFDADA10"/>
        <bgColor indexed="64"/>
      </patternFill>
    </fill>
    <fill>
      <patternFill patternType="solid">
        <fgColor theme="3" tint="-0.249977111117893"/>
        <bgColor indexed="64"/>
      </patternFill>
    </fill>
    <fill>
      <patternFill patternType="solid">
        <fgColor rgb="FF00B050"/>
        <bgColor indexed="64"/>
      </patternFill>
    </fill>
  </fills>
  <borders count="80">
    <border>
      <left/>
      <right/>
      <top/>
      <bottom/>
      <diagonal/>
    </border>
    <border>
      <left/>
      <right/>
      <top style="thin">
        <color indexed="32"/>
      </top>
      <bottom style="thin">
        <color indexed="3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style="thin">
        <color indexed="64"/>
      </right>
      <top/>
      <bottom/>
      <diagonal/>
    </border>
    <border>
      <left style="thin">
        <color indexed="48"/>
      </left>
      <right style="thin">
        <color indexed="48"/>
      </right>
      <top style="thin">
        <color indexed="48"/>
      </top>
      <bottom style="thin">
        <color indexed="4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rgb="FF000000"/>
      </left>
      <right style="thin">
        <color rgb="FF000000"/>
      </right>
      <top style="thin">
        <color rgb="FF000000"/>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medium">
        <color indexed="64"/>
      </left>
      <right style="medium">
        <color indexed="64"/>
      </right>
      <top style="medium">
        <color indexed="64"/>
      </top>
      <bottom/>
      <diagonal/>
    </border>
    <border diagonalUp="1" diagonalDown="1">
      <left/>
      <right/>
      <top style="thin">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diagonalUp="1" diagonalDown="1">
      <left/>
      <right/>
      <top style="dashed">
        <color indexed="64"/>
      </top>
      <bottom style="dashed">
        <color indexed="64"/>
      </bottom>
      <diagonal style="dotted">
        <color indexed="64"/>
      </diagonal>
    </border>
    <border diagonalUp="1" diagonalDown="1">
      <left/>
      <right/>
      <top style="thin">
        <color indexed="64"/>
      </top>
      <bottom style="thin">
        <color indexed="64"/>
      </bottom>
      <diagonal style="dotted">
        <color indexed="64"/>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style="thin">
        <color indexed="64"/>
      </bottom>
      <diagonal style="thin">
        <color indexed="64"/>
      </diagonal>
    </border>
    <border diagonalUp="1" diagonalDown="1">
      <left/>
      <right style="thin">
        <color indexed="64"/>
      </right>
      <top style="thin">
        <color indexed="64"/>
      </top>
      <bottom style="dashed">
        <color indexed="64"/>
      </bottom>
      <diagonal style="dotted">
        <color indexed="64"/>
      </diagonal>
    </border>
    <border diagonalUp="1" diagonalDown="1">
      <left style="thin">
        <color indexed="64"/>
      </left>
      <right style="thin">
        <color indexed="64"/>
      </right>
      <top style="thin">
        <color indexed="64"/>
      </top>
      <bottom style="thin">
        <color indexed="64"/>
      </bottom>
      <diagonal style="dashed">
        <color indexed="64"/>
      </diagonal>
    </border>
    <border diagonalUp="1" diagonalDown="1">
      <left style="thin">
        <color indexed="64"/>
      </left>
      <right style="thin">
        <color indexed="64"/>
      </right>
      <top style="thin">
        <color indexed="64"/>
      </top>
      <bottom/>
      <diagonal style="dashed">
        <color indexed="64"/>
      </diagonal>
    </border>
    <border diagonalUp="1" diagonalDown="1">
      <left/>
      <right/>
      <top style="thin">
        <color indexed="64"/>
      </top>
      <bottom style="thin">
        <color indexed="64"/>
      </bottom>
      <diagonal style="thin">
        <color indexed="64"/>
      </diagonal>
    </border>
    <border diagonalUp="1" diagonalDown="1">
      <left style="thin">
        <color indexed="64"/>
      </left>
      <right/>
      <top style="thin">
        <color indexed="64"/>
      </top>
      <bottom style="thin">
        <color indexed="64"/>
      </bottom>
      <diagonal style="thin">
        <color indexed="64"/>
      </diagonal>
    </border>
    <border diagonalUp="1" diagonalDown="1">
      <left/>
      <right style="thin">
        <color indexed="64"/>
      </right>
      <top style="dashed">
        <color indexed="64"/>
      </top>
      <bottom style="dashed">
        <color indexed="64"/>
      </bottom>
      <diagonal style="thin">
        <color indexed="64"/>
      </diagonal>
    </border>
    <border>
      <left style="dotted">
        <color indexed="64"/>
      </left>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s>
  <cellStyleXfs count="149">
    <xf numFmtId="184" fontId="0" fillId="0" borderId="0" applyNumberFormat="0" applyFill="0" applyBorder="0" applyAlignment="0" applyProtection="0"/>
    <xf numFmtId="184" fontId="7" fillId="0" borderId="0"/>
    <xf numFmtId="168" fontId="12" fillId="0" borderId="1">
      <alignment horizontal="left" vertical="center"/>
    </xf>
    <xf numFmtId="184" fontId="13" fillId="2" borderId="0" applyNumberFormat="0" applyBorder="0" applyAlignment="0" applyProtection="0"/>
    <xf numFmtId="184" fontId="13" fillId="3" borderId="0" applyNumberFormat="0" applyBorder="0" applyAlignment="0" applyProtection="0"/>
    <xf numFmtId="184" fontId="13" fillId="4" borderId="0" applyNumberFormat="0" applyBorder="0" applyAlignment="0" applyProtection="0"/>
    <xf numFmtId="184" fontId="13" fillId="5" borderId="0" applyNumberFormat="0" applyBorder="0" applyAlignment="0" applyProtection="0"/>
    <xf numFmtId="184" fontId="13" fillId="6" borderId="0" applyNumberFormat="0" applyBorder="0" applyAlignment="0" applyProtection="0"/>
    <xf numFmtId="184" fontId="13" fillId="7" borderId="0" applyNumberFormat="0" applyBorder="0" applyAlignment="0" applyProtection="0"/>
    <xf numFmtId="168" fontId="12" fillId="0" borderId="1">
      <alignment horizontal="left" vertical="center"/>
    </xf>
    <xf numFmtId="184" fontId="13" fillId="8" borderId="0" applyNumberFormat="0" applyBorder="0" applyAlignment="0" applyProtection="0"/>
    <xf numFmtId="184" fontId="13" fillId="9" borderId="0" applyNumberFormat="0" applyBorder="0" applyAlignment="0" applyProtection="0"/>
    <xf numFmtId="184" fontId="13" fillId="10" borderId="0" applyNumberFormat="0" applyBorder="0" applyAlignment="0" applyProtection="0"/>
    <xf numFmtId="184" fontId="13" fillId="5" borderId="0" applyNumberFormat="0" applyBorder="0" applyAlignment="0" applyProtection="0"/>
    <xf numFmtId="184" fontId="13" fillId="8" borderId="0" applyNumberFormat="0" applyBorder="0" applyAlignment="0" applyProtection="0"/>
    <xf numFmtId="184" fontId="13" fillId="11" borderId="0" applyNumberFormat="0" applyBorder="0" applyAlignment="0" applyProtection="0"/>
    <xf numFmtId="184" fontId="14" fillId="12" borderId="0" applyNumberFormat="0" applyBorder="0" applyAlignment="0" applyProtection="0"/>
    <xf numFmtId="184" fontId="14" fillId="9" borderId="0" applyNumberFormat="0" applyBorder="0" applyAlignment="0" applyProtection="0"/>
    <xf numFmtId="184" fontId="14" fillId="10" borderId="0" applyNumberFormat="0" applyBorder="0" applyAlignment="0" applyProtection="0"/>
    <xf numFmtId="184" fontId="14" fillId="13" borderId="0" applyNumberFormat="0" applyBorder="0" applyAlignment="0" applyProtection="0"/>
    <xf numFmtId="184" fontId="14" fillId="14" borderId="0" applyNumberFormat="0" applyBorder="0" applyAlignment="0" applyProtection="0"/>
    <xf numFmtId="184" fontId="14" fillId="15" borderId="0" applyNumberFormat="0" applyBorder="0" applyAlignment="0" applyProtection="0"/>
    <xf numFmtId="184" fontId="15" fillId="0" borderId="0"/>
    <xf numFmtId="184" fontId="75" fillId="20" borderId="2" applyNumberFormat="0" applyAlignment="0" applyProtection="0"/>
    <xf numFmtId="184" fontId="76" fillId="0" borderId="0" applyNumberFormat="0" applyFill="0" applyBorder="0" applyAlignment="0" applyProtection="0"/>
    <xf numFmtId="184" fontId="16" fillId="22" borderId="0">
      <alignment horizontal="left"/>
    </xf>
    <xf numFmtId="184" fontId="17" fillId="22" borderId="0">
      <alignment horizontal="right"/>
    </xf>
    <xf numFmtId="184" fontId="18" fillId="23" borderId="0">
      <alignment horizontal="center"/>
    </xf>
    <xf numFmtId="184" fontId="17" fillId="22" borderId="0">
      <alignment horizontal="right"/>
    </xf>
    <xf numFmtId="184" fontId="19" fillId="23" borderId="0">
      <alignment horizontal="left"/>
    </xf>
    <xf numFmtId="43" fontId="74" fillId="0" borderId="0" applyFont="0" applyFill="0" applyBorder="0" applyAlignment="0" applyProtection="0"/>
    <xf numFmtId="164" fontId="20" fillId="0" borderId="0"/>
    <xf numFmtId="178" fontId="20" fillId="0" borderId="0"/>
    <xf numFmtId="164" fontId="21" fillId="0" borderId="0"/>
    <xf numFmtId="184" fontId="8" fillId="0" borderId="0" applyFont="0" applyFill="0" applyBorder="0" applyAlignment="0" applyProtection="0"/>
    <xf numFmtId="184" fontId="88" fillId="0" borderId="0" applyBorder="0" applyProtection="0"/>
    <xf numFmtId="49" fontId="22" fillId="0" borderId="0" applyNumberFormat="0" applyFill="0" applyBorder="0" applyProtection="0">
      <alignment horizontal="center" vertical="top"/>
    </xf>
    <xf numFmtId="176" fontId="23" fillId="0" borderId="0" applyBorder="0">
      <alignment horizontal="right" vertical="top"/>
    </xf>
    <xf numFmtId="177" fontId="22" fillId="0" borderId="0" applyBorder="0">
      <alignment horizontal="right" vertical="top"/>
    </xf>
    <xf numFmtId="177" fontId="23" fillId="0" borderId="0" applyBorder="0">
      <alignment horizontal="right" vertical="top"/>
    </xf>
    <xf numFmtId="169" fontId="22" fillId="0" borderId="0" applyFill="0" applyBorder="0">
      <alignment horizontal="right" vertical="top"/>
    </xf>
    <xf numFmtId="175" fontId="22" fillId="0" borderId="0" applyFill="0" applyBorder="0">
      <alignment horizontal="right" vertical="top"/>
    </xf>
    <xf numFmtId="173" fontId="22" fillId="0" borderId="0" applyFill="0" applyBorder="0">
      <alignment horizontal="right" vertical="top"/>
    </xf>
    <xf numFmtId="174" fontId="22" fillId="0" borderId="0" applyFill="0" applyBorder="0">
      <alignment horizontal="right" vertical="top"/>
    </xf>
    <xf numFmtId="184" fontId="24" fillId="0" borderId="0">
      <alignment horizontal="left"/>
    </xf>
    <xf numFmtId="184" fontId="24" fillId="0" borderId="1">
      <alignment horizontal="right" wrapText="1"/>
    </xf>
    <xf numFmtId="168" fontId="12" fillId="0" borderId="1">
      <alignment horizontal="left"/>
    </xf>
    <xf numFmtId="184" fontId="25" fillId="0" borderId="0">
      <alignment vertical="center"/>
    </xf>
    <xf numFmtId="171" fontId="25" fillId="0" borderId="0">
      <alignment horizontal="left" vertical="center"/>
    </xf>
    <xf numFmtId="170" fontId="26" fillId="0" borderId="0">
      <alignment vertical="center"/>
    </xf>
    <xf numFmtId="184" fontId="27" fillId="0" borderId="0">
      <alignment vertical="center"/>
    </xf>
    <xf numFmtId="168" fontId="12" fillId="0" borderId="1">
      <alignment horizontal="left"/>
    </xf>
    <xf numFmtId="167" fontId="28" fillId="20" borderId="4" applyAlignment="0" applyProtection="0"/>
    <xf numFmtId="184" fontId="29" fillId="0" borderId="0" applyNumberFormat="0" applyFill="0" applyBorder="0" applyAlignment="0" applyProtection="0"/>
    <xf numFmtId="168" fontId="30" fillId="0" borderId="0" applyFill="0" applyBorder="0">
      <alignment vertical="top"/>
    </xf>
    <xf numFmtId="168" fontId="31" fillId="0" borderId="0" applyFill="0" applyBorder="0" applyProtection="0">
      <alignment vertical="top"/>
    </xf>
    <xf numFmtId="168" fontId="32" fillId="0" borderId="0">
      <alignment vertical="top"/>
    </xf>
    <xf numFmtId="168" fontId="22" fillId="0" borderId="0">
      <alignment horizontal="center"/>
    </xf>
    <xf numFmtId="168" fontId="33" fillId="0" borderId="1">
      <alignment horizontal="center"/>
    </xf>
    <xf numFmtId="41" fontId="22" fillId="0" borderId="1" applyFill="0" applyBorder="0" applyProtection="0">
      <alignment horizontal="right" vertical="top"/>
    </xf>
    <xf numFmtId="168" fontId="34" fillId="0" borderId="0"/>
    <xf numFmtId="168" fontId="35" fillId="0" borderId="0"/>
    <xf numFmtId="168" fontId="36" fillId="0" borderId="0"/>
    <xf numFmtId="168" fontId="9" fillId="0" borderId="0"/>
    <xf numFmtId="168" fontId="37" fillId="0" borderId="0">
      <alignment horizontal="left" vertical="top" wrapText="1"/>
    </xf>
    <xf numFmtId="184" fontId="22" fillId="0" borderId="0" applyFill="0" applyBorder="0">
      <alignment horizontal="left" vertical="top" wrapText="1"/>
    </xf>
    <xf numFmtId="184" fontId="38" fillId="0" borderId="0">
      <alignment horizontal="left" vertical="top" wrapText="1"/>
    </xf>
    <xf numFmtId="184" fontId="39" fillId="0" borderId="0">
      <alignment horizontal="left" vertical="top" wrapText="1"/>
    </xf>
    <xf numFmtId="184" fontId="23" fillId="0" borderId="0">
      <alignment horizontal="left" vertical="top" wrapText="1"/>
    </xf>
    <xf numFmtId="184" fontId="89" fillId="0" borderId="0" applyNumberFormat="0" applyFill="0" applyBorder="0" applyAlignment="0" applyProtection="0"/>
    <xf numFmtId="184" fontId="77" fillId="7" borderId="2" applyNumberFormat="0" applyAlignment="0" applyProtection="0"/>
    <xf numFmtId="184" fontId="78" fillId="20" borderId="8" applyNumberFormat="0" applyAlignment="0" applyProtection="0"/>
    <xf numFmtId="184" fontId="79" fillId="0" borderId="9" applyNumberFormat="0" applyFill="0" applyAlignment="0" applyProtection="0"/>
    <xf numFmtId="184" fontId="16" fillId="22" borderId="0">
      <alignment horizontal="left"/>
    </xf>
    <xf numFmtId="184" fontId="40" fillId="23" borderId="0">
      <alignment horizontal="left"/>
    </xf>
    <xf numFmtId="184" fontId="80" fillId="24" borderId="0" applyNumberFormat="0" applyBorder="0" applyAlignment="0" applyProtection="0"/>
    <xf numFmtId="2" fontId="41" fillId="0" borderId="0">
      <alignment horizontal="left"/>
    </xf>
    <xf numFmtId="184" fontId="7" fillId="0" borderId="0" applyNumberFormat="0" applyFill="0" applyBorder="0" applyAlignment="0" applyProtection="0"/>
    <xf numFmtId="184" fontId="73" fillId="0" borderId="0"/>
    <xf numFmtId="184" fontId="90" fillId="0" borderId="0"/>
    <xf numFmtId="184" fontId="15" fillId="0" borderId="0"/>
    <xf numFmtId="184" fontId="73" fillId="0" borderId="0"/>
    <xf numFmtId="184" fontId="81" fillId="0" borderId="0" applyNumberFormat="0" applyFill="0" applyBorder="0" applyAlignment="0" applyProtection="0"/>
    <xf numFmtId="184" fontId="6" fillId="25" borderId="11" applyNumberFormat="0" applyFont="0" applyAlignment="0" applyProtection="0"/>
    <xf numFmtId="4" fontId="42" fillId="26" borderId="0">
      <alignment horizontal="right"/>
    </xf>
    <xf numFmtId="184" fontId="43" fillId="26" borderId="0">
      <alignment horizontal="center" vertical="center"/>
    </xf>
    <xf numFmtId="184" fontId="44" fillId="27" borderId="12"/>
    <xf numFmtId="184" fontId="43" fillId="26" borderId="0" applyBorder="0">
      <alignment horizontal="centerContinuous"/>
    </xf>
    <xf numFmtId="184" fontId="45" fillId="26" borderId="0" applyBorder="0">
      <alignment horizontal="centerContinuous"/>
    </xf>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90" fillId="0" borderId="0" applyFont="0" applyFill="0" applyBorder="0" applyAlignment="0" applyProtection="0"/>
    <xf numFmtId="184" fontId="40" fillId="24" borderId="0">
      <alignment horizontal="center"/>
    </xf>
    <xf numFmtId="49" fontId="46" fillId="23" borderId="0">
      <alignment horizontal="center"/>
    </xf>
    <xf numFmtId="184" fontId="17" fillId="22" borderId="0">
      <alignment horizontal="center"/>
    </xf>
    <xf numFmtId="184" fontId="17" fillId="22" borderId="0">
      <alignment horizontal="centerContinuous"/>
    </xf>
    <xf numFmtId="184" fontId="47" fillId="23" borderId="0">
      <alignment horizontal="left"/>
    </xf>
    <xf numFmtId="49" fontId="47" fillId="23" borderId="0">
      <alignment horizontal="center"/>
    </xf>
    <xf numFmtId="184" fontId="16" fillId="22" borderId="0">
      <alignment horizontal="left"/>
    </xf>
    <xf numFmtId="49" fontId="47" fillId="23" borderId="0">
      <alignment horizontal="left"/>
    </xf>
    <xf numFmtId="184" fontId="16" fillId="22" borderId="0">
      <alignment horizontal="centerContinuous"/>
    </xf>
    <xf numFmtId="184" fontId="16" fillId="22" borderId="0">
      <alignment horizontal="right"/>
    </xf>
    <xf numFmtId="49" fontId="40" fillId="23" borderId="0">
      <alignment horizontal="left"/>
    </xf>
    <xf numFmtId="184" fontId="17" fillId="22" borderId="0">
      <alignment horizontal="right"/>
    </xf>
    <xf numFmtId="184" fontId="47" fillId="7" borderId="0">
      <alignment horizontal="center"/>
    </xf>
    <xf numFmtId="184" fontId="48" fillId="7" borderId="0">
      <alignment horizontal="center"/>
    </xf>
    <xf numFmtId="184" fontId="49" fillId="28" borderId="13" applyNumberFormat="0" applyProtection="0">
      <alignment horizontal="left" vertical="center" indent="1"/>
    </xf>
    <xf numFmtId="172" fontId="11" fillId="29" borderId="13" applyProtection="0">
      <alignment horizontal="right" vertical="center"/>
    </xf>
    <xf numFmtId="41" fontId="50" fillId="0" borderId="0"/>
    <xf numFmtId="178" fontId="50" fillId="0" borderId="0"/>
    <xf numFmtId="184" fontId="51" fillId="0" borderId="0"/>
    <xf numFmtId="184" fontId="52" fillId="0" borderId="0">
      <alignment horizontal="right"/>
    </xf>
    <xf numFmtId="184" fontId="53" fillId="0" borderId="0">
      <alignment vertical="top"/>
    </xf>
    <xf numFmtId="43" fontId="7" fillId="0" borderId="0" applyFont="0" applyFill="0" applyBorder="0" applyAlignment="0" applyProtection="0"/>
    <xf numFmtId="184" fontId="54" fillId="23" borderId="0">
      <alignment horizontal="center"/>
    </xf>
    <xf numFmtId="184" fontId="14" fillId="16" borderId="0" applyNumberFormat="0" applyBorder="0" applyAlignment="0" applyProtection="0"/>
    <xf numFmtId="184" fontId="14" fillId="17" borderId="0" applyNumberFormat="0" applyBorder="0" applyAlignment="0" applyProtection="0"/>
    <xf numFmtId="184" fontId="14" fillId="18" borderId="0" applyNumberFormat="0" applyBorder="0" applyAlignment="0" applyProtection="0"/>
    <xf numFmtId="184" fontId="14" fillId="13" borderId="0" applyNumberFormat="0" applyBorder="0" applyAlignment="0" applyProtection="0"/>
    <xf numFmtId="184" fontId="14" fillId="14" borderId="0" applyNumberFormat="0" applyBorder="0" applyAlignment="0" applyProtection="0"/>
    <xf numFmtId="184" fontId="14" fillId="19" borderId="0" applyNumberFormat="0" applyBorder="0" applyAlignment="0" applyProtection="0"/>
    <xf numFmtId="184" fontId="55" fillId="7" borderId="2" applyNumberFormat="0" applyAlignment="0" applyProtection="0"/>
    <xf numFmtId="184" fontId="56" fillId="20" borderId="8" applyNumberFormat="0" applyAlignment="0" applyProtection="0"/>
    <xf numFmtId="184" fontId="57" fillId="20" borderId="2" applyNumberFormat="0" applyAlignment="0" applyProtection="0"/>
    <xf numFmtId="184" fontId="58" fillId="0" borderId="5" applyNumberFormat="0" applyFill="0" applyAlignment="0" applyProtection="0"/>
    <xf numFmtId="184" fontId="59" fillId="0" borderId="6" applyNumberFormat="0" applyFill="0" applyAlignment="0" applyProtection="0"/>
    <xf numFmtId="184" fontId="60" fillId="0" borderId="7" applyNumberFormat="0" applyFill="0" applyAlignment="0" applyProtection="0"/>
    <xf numFmtId="184" fontId="60" fillId="0" borderId="0" applyNumberFormat="0" applyFill="0" applyBorder="0" applyAlignment="0" applyProtection="0"/>
    <xf numFmtId="184" fontId="61" fillId="0" borderId="9" applyNumberFormat="0" applyFill="0" applyAlignment="0" applyProtection="0"/>
    <xf numFmtId="184" fontId="62" fillId="21" borderId="3" applyNumberFormat="0" applyAlignment="0" applyProtection="0"/>
    <xf numFmtId="184" fontId="63" fillId="0" borderId="0" applyNumberFormat="0" applyFill="0" applyBorder="0" applyAlignment="0" applyProtection="0"/>
    <xf numFmtId="184" fontId="64" fillId="24" borderId="0" applyNumberFormat="0" applyBorder="0" applyAlignment="0" applyProtection="0"/>
    <xf numFmtId="184" fontId="7" fillId="0" borderId="0"/>
    <xf numFmtId="184" fontId="65" fillId="3" borderId="0" applyNumberFormat="0" applyBorder="0" applyAlignment="0" applyProtection="0"/>
    <xf numFmtId="184" fontId="66" fillId="0" borderId="0" applyNumberFormat="0" applyFill="0" applyBorder="0" applyAlignment="0" applyProtection="0"/>
    <xf numFmtId="184" fontId="67" fillId="25" borderId="11" applyNumberFormat="0" applyFont="0" applyAlignment="0" applyProtection="0"/>
    <xf numFmtId="184" fontId="68" fillId="0" borderId="10" applyNumberFormat="0" applyFill="0" applyAlignment="0" applyProtection="0"/>
    <xf numFmtId="184" fontId="69" fillId="0" borderId="0" applyNumberFormat="0" applyFill="0" applyBorder="0" applyAlignment="0" applyProtection="0"/>
    <xf numFmtId="184" fontId="70" fillId="4" borderId="0" applyNumberFormat="0" applyBorder="0" applyAlignment="0" applyProtection="0"/>
    <xf numFmtId="184" fontId="71" fillId="0" borderId="0">
      <alignment vertical="center"/>
    </xf>
    <xf numFmtId="0" fontId="5" fillId="0" borderId="0"/>
    <xf numFmtId="0" fontId="4" fillId="0" borderId="0"/>
    <xf numFmtId="43" fontId="7" fillId="0" borderId="0" applyFont="0" applyFill="0" applyBorder="0" applyAlignment="0" applyProtection="0"/>
    <xf numFmtId="41" fontId="22" fillId="0" borderId="1" applyFill="0" applyBorder="0" applyProtection="0">
      <alignment horizontal="right" vertical="top"/>
    </xf>
    <xf numFmtId="184" fontId="10" fillId="28" borderId="13" applyNumberFormat="0" applyProtection="0">
      <alignment horizontal="left" vertical="center" indent="1"/>
    </xf>
    <xf numFmtId="41" fontId="50" fillId="0" borderId="0"/>
    <xf numFmtId="0" fontId="1" fillId="0" borderId="0"/>
    <xf numFmtId="0" fontId="1" fillId="0" borderId="0"/>
  </cellStyleXfs>
  <cellXfs count="1153">
    <xf numFmtId="184" fontId="0" fillId="0" borderId="0" xfId="0"/>
    <xf numFmtId="184" fontId="7" fillId="0" borderId="14" xfId="81" applyFont="1" applyBorder="1"/>
    <xf numFmtId="3" fontId="7" fillId="0" borderId="14" xfId="81" applyNumberFormat="1" applyFont="1" applyBorder="1"/>
    <xf numFmtId="184" fontId="7" fillId="30" borderId="15" xfId="81" applyFont="1" applyFill="1" applyBorder="1"/>
    <xf numFmtId="184" fontId="7" fillId="0" borderId="0" xfId="81" applyFont="1" applyBorder="1"/>
    <xf numFmtId="184" fontId="7" fillId="0" borderId="0" xfId="0" applyFont="1"/>
    <xf numFmtId="3" fontId="7" fillId="31" borderId="14" xfId="81" applyNumberFormat="1" applyFont="1" applyFill="1" applyBorder="1"/>
    <xf numFmtId="184" fontId="7" fillId="30" borderId="14" xfId="81" applyFont="1" applyFill="1" applyBorder="1"/>
    <xf numFmtId="3" fontId="7" fillId="32" borderId="14" xfId="81" applyNumberFormat="1" applyFont="1" applyFill="1" applyBorder="1"/>
    <xf numFmtId="184" fontId="7" fillId="0" borderId="16" xfId="81" applyFont="1" applyFill="1" applyBorder="1"/>
    <xf numFmtId="184" fontId="7" fillId="0" borderId="0" xfId="0" applyFont="1" applyAlignment="1">
      <alignment wrapText="1"/>
    </xf>
    <xf numFmtId="184" fontId="0" fillId="33" borderId="0" xfId="0" applyFill="1"/>
    <xf numFmtId="184" fontId="93" fillId="0" borderId="0" xfId="80" applyFont="1" applyProtection="1"/>
    <xf numFmtId="184" fontId="93" fillId="26" borderId="0" xfId="80" applyFont="1" applyFill="1" applyBorder="1" applyProtection="1"/>
    <xf numFmtId="166" fontId="93" fillId="26" borderId="0" xfId="80" applyNumberFormat="1" applyFont="1" applyFill="1" applyBorder="1" applyProtection="1"/>
    <xf numFmtId="184" fontId="93" fillId="0" borderId="0" xfId="80" applyFont="1" applyAlignment="1" applyProtection="1">
      <alignment horizontal="center"/>
    </xf>
    <xf numFmtId="167" fontId="99" fillId="26" borderId="0" xfId="52" applyFont="1" applyFill="1" applyBorder="1" applyProtection="1"/>
    <xf numFmtId="184" fontId="94" fillId="0" borderId="18" xfId="80" applyFont="1" applyBorder="1" applyProtection="1"/>
    <xf numFmtId="166" fontId="94" fillId="26" borderId="0" xfId="80" applyNumberFormat="1" applyFont="1" applyFill="1" applyBorder="1" applyProtection="1"/>
    <xf numFmtId="184" fontId="94" fillId="26" borderId="0" xfId="80" applyFont="1" applyFill="1" applyBorder="1" applyProtection="1"/>
    <xf numFmtId="184" fontId="93" fillId="0" borderId="0" xfId="80" applyFont="1" applyFill="1" applyProtection="1"/>
    <xf numFmtId="184" fontId="93" fillId="0" borderId="0" xfId="80" applyFont="1" applyFill="1" applyBorder="1" applyProtection="1"/>
    <xf numFmtId="179" fontId="94" fillId="26" borderId="0" xfId="80" applyNumberFormat="1" applyFont="1" applyFill="1" applyBorder="1" applyProtection="1"/>
    <xf numFmtId="184" fontId="93" fillId="26" borderId="0" xfId="0" applyFont="1" applyFill="1" applyProtection="1"/>
    <xf numFmtId="184" fontId="93" fillId="26" borderId="0" xfId="80" applyFont="1" applyFill="1" applyProtection="1"/>
    <xf numFmtId="184" fontId="93" fillId="26" borderId="0" xfId="80" applyFont="1" applyFill="1" applyAlignment="1" applyProtection="1">
      <alignment horizontal="center"/>
    </xf>
    <xf numFmtId="166" fontId="93" fillId="26" borderId="0" xfId="80" applyNumberFormat="1" applyFont="1" applyFill="1" applyProtection="1"/>
    <xf numFmtId="184" fontId="93" fillId="26" borderId="22" xfId="80" applyFont="1" applyFill="1" applyBorder="1" applyProtection="1"/>
    <xf numFmtId="184" fontId="93" fillId="26" borderId="18" xfId="80" applyFont="1" applyFill="1" applyBorder="1" applyProtection="1"/>
    <xf numFmtId="184" fontId="93" fillId="26" borderId="18" xfId="80" applyFont="1" applyFill="1" applyBorder="1" applyAlignment="1" applyProtection="1">
      <alignment horizontal="center"/>
    </xf>
    <xf numFmtId="184" fontId="93" fillId="26" borderId="16" xfId="80" applyFont="1" applyFill="1" applyBorder="1" applyProtection="1"/>
    <xf numFmtId="184" fontId="93" fillId="26" borderId="0" xfId="80" applyFont="1" applyFill="1" applyBorder="1" applyAlignment="1" applyProtection="1">
      <alignment horizontal="center"/>
    </xf>
    <xf numFmtId="184" fontId="93" fillId="26" borderId="19" xfId="80" applyFont="1" applyFill="1" applyBorder="1" applyProtection="1"/>
    <xf numFmtId="184" fontId="93" fillId="26" borderId="21" xfId="80" applyFont="1" applyFill="1" applyBorder="1" applyProtection="1"/>
    <xf numFmtId="184" fontId="93" fillId="0" borderId="0" xfId="0" applyFont="1" applyFill="1" applyProtection="1"/>
    <xf numFmtId="179" fontId="93" fillId="26" borderId="0" xfId="80" applyNumberFormat="1" applyFont="1" applyFill="1" applyProtection="1"/>
    <xf numFmtId="2" fontId="93" fillId="26" borderId="0" xfId="0" applyNumberFormat="1" applyFont="1" applyFill="1" applyProtection="1"/>
    <xf numFmtId="184" fontId="93" fillId="33" borderId="0" xfId="80" applyFont="1" applyFill="1" applyBorder="1" applyProtection="1"/>
    <xf numFmtId="184" fontId="93" fillId="36" borderId="14" xfId="80" applyFont="1" applyFill="1" applyBorder="1" applyProtection="1"/>
    <xf numFmtId="184" fontId="93" fillId="0" borderId="0" xfId="0" applyFont="1" applyProtection="1"/>
    <xf numFmtId="184" fontId="94" fillId="33" borderId="0" xfId="80" applyFont="1" applyFill="1" applyBorder="1" applyProtection="1"/>
    <xf numFmtId="184" fontId="100" fillId="0" borderId="0" xfId="80" applyFont="1" applyBorder="1" applyProtection="1"/>
    <xf numFmtId="181" fontId="100" fillId="0" borderId="0" xfId="80" applyNumberFormat="1" applyFont="1" applyProtection="1"/>
    <xf numFmtId="184" fontId="100" fillId="0" borderId="0" xfId="0" applyFont="1" applyProtection="1"/>
    <xf numFmtId="9" fontId="100" fillId="0" borderId="0" xfId="80" applyNumberFormat="1" applyFont="1" applyBorder="1" applyProtection="1"/>
    <xf numFmtId="184" fontId="94" fillId="36" borderId="14" xfId="80" applyFont="1" applyFill="1" applyBorder="1" applyProtection="1"/>
    <xf numFmtId="167" fontId="94" fillId="26" borderId="0" xfId="52" applyFont="1" applyFill="1" applyBorder="1" applyProtection="1"/>
    <xf numFmtId="184" fontId="94" fillId="26" borderId="22" xfId="80" applyFont="1" applyFill="1" applyBorder="1" applyProtection="1"/>
    <xf numFmtId="184" fontId="94" fillId="26" borderId="18" xfId="80" applyFont="1" applyFill="1" applyBorder="1" applyProtection="1"/>
    <xf numFmtId="9" fontId="94" fillId="26" borderId="18" xfId="80" applyNumberFormat="1" applyFont="1" applyFill="1" applyBorder="1" applyProtection="1"/>
    <xf numFmtId="184" fontId="94" fillId="26" borderId="18" xfId="80" applyFont="1" applyFill="1" applyBorder="1" applyAlignment="1" applyProtection="1">
      <alignment horizontal="center"/>
    </xf>
    <xf numFmtId="184" fontId="94" fillId="26" borderId="0" xfId="0" applyFont="1" applyFill="1" applyProtection="1"/>
    <xf numFmtId="184" fontId="93" fillId="36" borderId="14" xfId="80" applyFont="1" applyFill="1" applyBorder="1" applyAlignment="1" applyProtection="1">
      <alignment horizontal="left"/>
    </xf>
    <xf numFmtId="184" fontId="94" fillId="26" borderId="16" xfId="80" applyFont="1" applyFill="1" applyBorder="1" applyProtection="1"/>
    <xf numFmtId="184" fontId="94" fillId="26" borderId="0" xfId="80" applyFont="1" applyFill="1" applyBorder="1" applyAlignment="1" applyProtection="1">
      <alignment horizontal="left"/>
    </xf>
    <xf numFmtId="184" fontId="94" fillId="33" borderId="18" xfId="80" applyFont="1" applyFill="1" applyBorder="1" applyAlignment="1" applyProtection="1">
      <alignment horizontal="left"/>
    </xf>
    <xf numFmtId="184" fontId="94" fillId="36" borderId="14" xfId="80" applyFont="1" applyFill="1" applyBorder="1" applyAlignment="1" applyProtection="1">
      <alignment horizontal="left"/>
    </xf>
    <xf numFmtId="184" fontId="94" fillId="33" borderId="0" xfId="80" applyFont="1" applyFill="1" applyBorder="1" applyAlignment="1" applyProtection="1">
      <alignment horizontal="left"/>
    </xf>
    <xf numFmtId="184" fontId="97" fillId="26" borderId="16" xfId="80" applyFont="1" applyFill="1" applyBorder="1" applyProtection="1"/>
    <xf numFmtId="184" fontId="97" fillId="26" borderId="0" xfId="80" applyFont="1" applyFill="1" applyBorder="1" applyAlignment="1" applyProtection="1">
      <alignment horizontal="left"/>
    </xf>
    <xf numFmtId="184" fontId="97" fillId="26" borderId="0" xfId="0" applyFont="1" applyFill="1" applyProtection="1"/>
    <xf numFmtId="184" fontId="93" fillId="26" borderId="0" xfId="80" applyFont="1" applyFill="1" applyBorder="1" applyAlignment="1" applyProtection="1">
      <alignment horizontal="left"/>
    </xf>
    <xf numFmtId="184" fontId="94" fillId="26" borderId="19" xfId="80" applyFont="1" applyFill="1" applyBorder="1" applyProtection="1"/>
    <xf numFmtId="184" fontId="94" fillId="26" borderId="21" xfId="80" applyFont="1" applyFill="1" applyBorder="1" applyProtection="1"/>
    <xf numFmtId="184" fontId="94" fillId="26" borderId="21" xfId="80" applyFont="1" applyFill="1" applyBorder="1" applyAlignment="1" applyProtection="1">
      <alignment horizontal="center"/>
    </xf>
    <xf numFmtId="184" fontId="93" fillId="33" borderId="0" xfId="80" applyFont="1" applyFill="1" applyProtection="1"/>
    <xf numFmtId="184" fontId="94" fillId="33" borderId="0" xfId="80" applyFont="1" applyFill="1" applyProtection="1"/>
    <xf numFmtId="184" fontId="93" fillId="33" borderId="0" xfId="80" applyFont="1" applyFill="1" applyAlignment="1" applyProtection="1">
      <alignment horizontal="center"/>
    </xf>
    <xf numFmtId="2" fontId="93" fillId="33" borderId="0" xfId="80" applyNumberFormat="1" applyFont="1" applyFill="1" applyProtection="1"/>
    <xf numFmtId="184" fontId="93" fillId="33" borderId="0" xfId="0" applyFont="1" applyFill="1" applyProtection="1"/>
    <xf numFmtId="184" fontId="93" fillId="26" borderId="28" xfId="80" applyFont="1" applyFill="1" applyBorder="1" applyProtection="1"/>
    <xf numFmtId="184" fontId="93" fillId="26" borderId="28" xfId="80" applyFont="1" applyFill="1" applyBorder="1" applyAlignment="1" applyProtection="1">
      <alignment horizontal="center"/>
    </xf>
    <xf numFmtId="184" fontId="93" fillId="26" borderId="12" xfId="80" applyFont="1" applyFill="1" applyBorder="1" applyProtection="1"/>
    <xf numFmtId="184" fontId="93" fillId="26" borderId="12" xfId="80" applyFont="1" applyFill="1" applyBorder="1" applyAlignment="1" applyProtection="1">
      <alignment horizontal="center"/>
    </xf>
    <xf numFmtId="184" fontId="93" fillId="26" borderId="30" xfId="80" applyFont="1" applyFill="1" applyBorder="1" applyProtection="1"/>
    <xf numFmtId="184" fontId="100" fillId="26" borderId="0" xfId="80" applyFont="1" applyFill="1" applyBorder="1" applyAlignment="1" applyProtection="1">
      <alignment horizontal="left" indent="1"/>
    </xf>
    <xf numFmtId="179" fontId="94" fillId="33" borderId="0" xfId="80" applyNumberFormat="1" applyFont="1" applyFill="1" applyBorder="1" applyProtection="1"/>
    <xf numFmtId="184" fontId="93" fillId="33" borderId="0" xfId="0" applyFont="1" applyFill="1" applyBorder="1" applyProtection="1"/>
    <xf numFmtId="49" fontId="93" fillId="26" borderId="0" xfId="80" applyNumberFormat="1" applyFont="1" applyFill="1" applyBorder="1" applyAlignment="1" applyProtection="1">
      <alignment horizontal="left"/>
    </xf>
    <xf numFmtId="184" fontId="94" fillId="26" borderId="21" xfId="80" applyFont="1" applyFill="1" applyBorder="1" applyAlignment="1" applyProtection="1">
      <alignment horizontal="left"/>
    </xf>
    <xf numFmtId="184" fontId="94" fillId="26" borderId="18" xfId="80" applyFont="1" applyFill="1" applyBorder="1" applyAlignment="1" applyProtection="1">
      <alignment horizontal="left"/>
    </xf>
    <xf numFmtId="184" fontId="93" fillId="33" borderId="0" xfId="80" applyFont="1" applyFill="1" applyBorder="1" applyAlignment="1" applyProtection="1">
      <alignment horizontal="left" indent="1"/>
    </xf>
    <xf numFmtId="179" fontId="93" fillId="26" borderId="0" xfId="0" applyNumberFormat="1" applyFont="1" applyFill="1" applyProtection="1"/>
    <xf numFmtId="183" fontId="93" fillId="33" borderId="0" xfId="0" applyNumberFormat="1" applyFont="1" applyFill="1" applyBorder="1" applyProtection="1"/>
    <xf numFmtId="184" fontId="93" fillId="36" borderId="0" xfId="80" applyFont="1" applyFill="1" applyBorder="1" applyAlignment="1" applyProtection="1">
      <alignment horizontal="left"/>
    </xf>
    <xf numFmtId="10" fontId="93" fillId="26" borderId="0" xfId="0" applyNumberFormat="1" applyFont="1" applyFill="1" applyProtection="1"/>
    <xf numFmtId="184" fontId="93" fillId="26" borderId="0" xfId="80" applyFont="1" applyFill="1" applyBorder="1" applyAlignment="1" applyProtection="1">
      <alignment horizontal="center" wrapText="1"/>
    </xf>
    <xf numFmtId="184" fontId="93" fillId="26" borderId="0" xfId="80" applyFont="1" applyFill="1" applyBorder="1" applyAlignment="1" applyProtection="1">
      <alignment horizontal="right"/>
    </xf>
    <xf numFmtId="184" fontId="104" fillId="0" borderId="0" xfId="80" applyFont="1" applyProtection="1"/>
    <xf numFmtId="184" fontId="94" fillId="26" borderId="0" xfId="80" applyFont="1" applyFill="1" applyBorder="1" applyAlignment="1" applyProtection="1">
      <alignment horizontal="center"/>
    </xf>
    <xf numFmtId="184" fontId="93" fillId="33" borderId="0" xfId="80" applyFont="1" applyFill="1" applyBorder="1" applyAlignment="1" applyProtection="1">
      <alignment horizontal="center"/>
    </xf>
    <xf numFmtId="167" fontId="94" fillId="0" borderId="0" xfId="52" applyFont="1" applyFill="1" applyBorder="1" applyProtection="1"/>
    <xf numFmtId="184" fontId="104" fillId="0" borderId="0" xfId="80" applyFont="1" applyAlignment="1" applyProtection="1">
      <alignment horizontal="center"/>
    </xf>
    <xf numFmtId="184" fontId="104" fillId="26" borderId="0" xfId="0" applyFont="1" applyFill="1" applyProtection="1"/>
    <xf numFmtId="179" fontId="104" fillId="26" borderId="0" xfId="80" applyNumberFormat="1" applyFont="1" applyFill="1" applyProtection="1"/>
    <xf numFmtId="179" fontId="93" fillId="33" borderId="0" xfId="80" applyNumberFormat="1" applyFont="1" applyFill="1" applyBorder="1" applyProtection="1"/>
    <xf numFmtId="167" fontId="94" fillId="33" borderId="0" xfId="52" applyFont="1" applyFill="1" applyBorder="1" applyProtection="1"/>
    <xf numFmtId="184" fontId="100" fillId="33" borderId="0" xfId="0" applyFont="1" applyFill="1" applyProtection="1"/>
    <xf numFmtId="166" fontId="93" fillId="33" borderId="0" xfId="80" applyNumberFormat="1" applyFont="1" applyFill="1" applyBorder="1" applyProtection="1"/>
    <xf numFmtId="166" fontId="94" fillId="33" borderId="0" xfId="80" applyNumberFormat="1" applyFont="1" applyFill="1" applyBorder="1" applyProtection="1"/>
    <xf numFmtId="49" fontId="93" fillId="33" borderId="0" xfId="80" applyNumberFormat="1" applyFont="1" applyFill="1" applyAlignment="1" applyProtection="1">
      <alignment horizontal="right"/>
    </xf>
    <xf numFmtId="184" fontId="93" fillId="33" borderId="0" xfId="80" applyNumberFormat="1" applyFont="1" applyFill="1" applyProtection="1"/>
    <xf numFmtId="166" fontId="93" fillId="33" borderId="0" xfId="80" applyNumberFormat="1" applyFont="1" applyFill="1" applyProtection="1"/>
    <xf numFmtId="184" fontId="94" fillId="33" borderId="22" xfId="80" applyFont="1" applyFill="1" applyBorder="1" applyProtection="1"/>
    <xf numFmtId="184" fontId="94" fillId="33" borderId="18" xfId="80" applyFont="1" applyFill="1" applyBorder="1" applyProtection="1"/>
    <xf numFmtId="184" fontId="94" fillId="33" borderId="18" xfId="80" applyFont="1" applyFill="1" applyBorder="1" applyAlignment="1" applyProtection="1">
      <alignment horizontal="center"/>
    </xf>
    <xf numFmtId="184" fontId="93" fillId="33" borderId="16" xfId="80" applyFont="1" applyFill="1" applyBorder="1" applyProtection="1"/>
    <xf numFmtId="184" fontId="94" fillId="33" borderId="16" xfId="80" applyFont="1" applyFill="1" applyBorder="1" applyProtection="1"/>
    <xf numFmtId="184" fontId="100" fillId="33" borderId="16" xfId="80" applyFont="1" applyFill="1" applyBorder="1" applyProtection="1"/>
    <xf numFmtId="14" fontId="100" fillId="33" borderId="0" xfId="80" applyNumberFormat="1" applyFont="1" applyFill="1" applyBorder="1" applyAlignment="1" applyProtection="1">
      <alignment horizontal="left" indent="1"/>
    </xf>
    <xf numFmtId="184" fontId="100" fillId="33" borderId="0" xfId="80" applyFont="1" applyFill="1" applyBorder="1" applyProtection="1"/>
    <xf numFmtId="184" fontId="93" fillId="33" borderId="0" xfId="80" applyFont="1" applyFill="1" applyBorder="1" applyAlignment="1" applyProtection="1">
      <alignment horizontal="left" indent="2"/>
    </xf>
    <xf numFmtId="184" fontId="93" fillId="33" borderId="22" xfId="80" applyFont="1" applyFill="1" applyBorder="1" applyProtection="1"/>
    <xf numFmtId="184" fontId="93" fillId="33" borderId="18" xfId="80" applyFont="1" applyFill="1" applyBorder="1" applyProtection="1"/>
    <xf numFmtId="184" fontId="93" fillId="33" borderId="19" xfId="80" applyFont="1" applyFill="1" applyBorder="1" applyProtection="1"/>
    <xf numFmtId="184" fontId="93" fillId="33" borderId="21" xfId="80" applyFont="1" applyFill="1" applyBorder="1" applyProtection="1"/>
    <xf numFmtId="184" fontId="93" fillId="33" borderId="19" xfId="80" applyFont="1" applyFill="1" applyBorder="1" applyAlignment="1" applyProtection="1">
      <alignment horizontal="center" wrapText="1"/>
    </xf>
    <xf numFmtId="184" fontId="93" fillId="33" borderId="21" xfId="80" applyFont="1" applyFill="1" applyBorder="1" applyAlignment="1" applyProtection="1">
      <alignment horizontal="center" wrapText="1"/>
    </xf>
    <xf numFmtId="184" fontId="97" fillId="33" borderId="21" xfId="80" applyFont="1" applyFill="1" applyBorder="1" applyProtection="1"/>
    <xf numFmtId="184" fontId="93" fillId="33" borderId="16" xfId="80" applyFont="1" applyFill="1" applyBorder="1" applyAlignment="1" applyProtection="1">
      <alignment horizontal="left" wrapText="1"/>
    </xf>
    <xf numFmtId="184" fontId="93" fillId="33" borderId="0" xfId="80" applyFont="1" applyFill="1" applyBorder="1" applyAlignment="1" applyProtection="1">
      <alignment horizontal="left" wrapText="1"/>
    </xf>
    <xf numFmtId="179" fontId="94" fillId="33" borderId="0" xfId="80" applyNumberFormat="1" applyFont="1" applyFill="1" applyProtection="1"/>
    <xf numFmtId="184" fontId="93" fillId="33" borderId="16" xfId="80" applyFont="1" applyFill="1" applyBorder="1" applyAlignment="1" applyProtection="1">
      <alignment horizontal="left"/>
    </xf>
    <xf numFmtId="184" fontId="93" fillId="33" borderId="0" xfId="80" applyFont="1" applyFill="1" applyBorder="1" applyAlignment="1" applyProtection="1">
      <alignment horizontal="left"/>
    </xf>
    <xf numFmtId="184" fontId="93" fillId="33" borderId="19" xfId="80" applyFont="1" applyFill="1" applyBorder="1" applyAlignment="1" applyProtection="1">
      <alignment horizontal="center"/>
    </xf>
    <xf numFmtId="179" fontId="93" fillId="33" borderId="0" xfId="80" applyNumberFormat="1" applyFont="1" applyFill="1" applyProtection="1"/>
    <xf numFmtId="184" fontId="104" fillId="33" borderId="0" xfId="80" applyFont="1" applyFill="1" applyProtection="1"/>
    <xf numFmtId="184" fontId="112" fillId="33" borderId="0" xfId="80" applyFont="1" applyFill="1" applyProtection="1"/>
    <xf numFmtId="184" fontId="113" fillId="33" borderId="0" xfId="80" applyFont="1" applyFill="1" applyProtection="1"/>
    <xf numFmtId="184" fontId="93" fillId="33" borderId="16" xfId="80" applyFont="1" applyFill="1" applyBorder="1" applyAlignment="1" applyProtection="1">
      <alignment horizontal="right"/>
    </xf>
    <xf numFmtId="184" fontId="93" fillId="33" borderId="0" xfId="80" applyFont="1" applyFill="1" applyBorder="1" applyAlignment="1" applyProtection="1">
      <alignment horizontal="right"/>
    </xf>
    <xf numFmtId="184" fontId="93" fillId="33" borderId="16" xfId="80" applyFont="1" applyFill="1" applyBorder="1" applyAlignment="1" applyProtection="1">
      <alignment horizontal="center"/>
    </xf>
    <xf numFmtId="184" fontId="93" fillId="33" borderId="16" xfId="80" applyFont="1" applyFill="1" applyBorder="1" applyAlignment="1" applyProtection="1">
      <alignment horizontal="center" wrapText="1"/>
    </xf>
    <xf numFmtId="184" fontId="93" fillId="33" borderId="0" xfId="80" applyFont="1" applyFill="1" applyBorder="1" applyAlignment="1" applyProtection="1">
      <alignment horizontal="center" wrapText="1"/>
    </xf>
    <xf numFmtId="184" fontId="93" fillId="33" borderId="28" xfId="80" applyFont="1" applyFill="1" applyBorder="1" applyAlignment="1" applyProtection="1">
      <alignment horizontal="center"/>
    </xf>
    <xf numFmtId="179" fontId="93" fillId="33" borderId="22" xfId="80" applyNumberFormat="1" applyFont="1" applyFill="1" applyBorder="1" applyProtection="1"/>
    <xf numFmtId="179" fontId="93" fillId="33" borderId="18" xfId="80" applyNumberFormat="1" applyFont="1" applyFill="1" applyBorder="1" applyProtection="1"/>
    <xf numFmtId="184" fontId="93" fillId="33" borderId="12" xfId="80" applyFont="1" applyFill="1" applyBorder="1" applyAlignment="1" applyProtection="1">
      <alignment horizontal="center"/>
    </xf>
    <xf numFmtId="179" fontId="93" fillId="33" borderId="16" xfId="80" applyNumberFormat="1" applyFont="1" applyFill="1" applyBorder="1" applyProtection="1"/>
    <xf numFmtId="184" fontId="93" fillId="33" borderId="30" xfId="80" applyFont="1" applyFill="1" applyBorder="1" applyAlignment="1" applyProtection="1">
      <alignment horizontal="center"/>
    </xf>
    <xf numFmtId="179" fontId="93" fillId="33" borderId="19" xfId="80" applyNumberFormat="1" applyFont="1" applyFill="1" applyBorder="1" applyProtection="1"/>
    <xf numFmtId="179" fontId="93" fillId="33" borderId="21" xfId="80" applyNumberFormat="1" applyFont="1" applyFill="1" applyBorder="1" applyProtection="1"/>
    <xf numFmtId="167" fontId="94" fillId="33" borderId="0" xfId="52" applyFont="1" applyFill="1" applyBorder="1" applyAlignment="1" applyProtection="1">
      <alignment horizontal="right"/>
    </xf>
    <xf numFmtId="179" fontId="94" fillId="33" borderId="0" xfId="30" applyNumberFormat="1" applyFont="1" applyFill="1" applyBorder="1" applyAlignment="1" applyProtection="1">
      <alignment horizontal="right"/>
    </xf>
    <xf numFmtId="184" fontId="94" fillId="33" borderId="19" xfId="80" applyFont="1" applyFill="1" applyBorder="1" applyProtection="1"/>
    <xf numFmtId="184" fontId="94" fillId="33" borderId="0" xfId="80" applyFont="1" applyFill="1" applyBorder="1" applyAlignment="1" applyProtection="1">
      <alignment horizontal="right"/>
    </xf>
    <xf numFmtId="184" fontId="104" fillId="33" borderId="0" xfId="80" applyFont="1" applyFill="1" applyAlignment="1" applyProtection="1">
      <alignment horizontal="center"/>
    </xf>
    <xf numFmtId="2" fontId="94" fillId="33" borderId="0" xfId="80" applyNumberFormat="1" applyFont="1" applyFill="1" applyBorder="1" applyAlignment="1" applyProtection="1">
      <alignment horizontal="right"/>
    </xf>
    <xf numFmtId="184" fontId="93" fillId="0" borderId="14" xfId="0" applyFont="1" applyBorder="1" applyAlignment="1">
      <alignment horizontal="right" wrapText="1"/>
    </xf>
    <xf numFmtId="184" fontId="102" fillId="39" borderId="22" xfId="80" applyFont="1" applyFill="1" applyBorder="1" applyProtection="1"/>
    <xf numFmtId="184" fontId="93" fillId="39" borderId="18" xfId="80" applyFont="1" applyFill="1" applyBorder="1" applyProtection="1"/>
    <xf numFmtId="184" fontId="101" fillId="39" borderId="18" xfId="80" applyFont="1" applyFill="1" applyBorder="1" applyAlignment="1" applyProtection="1">
      <alignment horizontal="right"/>
    </xf>
    <xf numFmtId="184" fontId="93" fillId="39" borderId="28" xfId="80" applyFont="1" applyFill="1" applyBorder="1" applyProtection="1"/>
    <xf numFmtId="184" fontId="97" fillId="39" borderId="16" xfId="80" applyFont="1" applyFill="1" applyBorder="1" applyProtection="1"/>
    <xf numFmtId="184" fontId="94" fillId="39" borderId="0" xfId="80" applyFont="1" applyFill="1" applyBorder="1" applyProtection="1"/>
    <xf numFmtId="184" fontId="93" fillId="39" borderId="0" xfId="80" applyFont="1" applyFill="1" applyBorder="1" applyProtection="1"/>
    <xf numFmtId="184" fontId="98" fillId="39" borderId="0" xfId="80" applyFont="1" applyFill="1" applyBorder="1" applyProtection="1"/>
    <xf numFmtId="184" fontId="93" fillId="39" borderId="12" xfId="80" applyFont="1" applyFill="1" applyBorder="1" applyProtection="1"/>
    <xf numFmtId="184" fontId="93" fillId="39" borderId="19" xfId="80" applyFont="1" applyFill="1" applyBorder="1" applyProtection="1"/>
    <xf numFmtId="184" fontId="93" fillId="39" borderId="21" xfId="80" applyFont="1" applyFill="1" applyBorder="1" applyProtection="1"/>
    <xf numFmtId="184" fontId="94" fillId="39" borderId="21" xfId="80" applyFont="1" applyFill="1" applyBorder="1" applyProtection="1"/>
    <xf numFmtId="184" fontId="93" fillId="39" borderId="21" xfId="80" applyFont="1" applyFill="1" applyBorder="1" applyAlignment="1" applyProtection="1">
      <alignment horizontal="right"/>
    </xf>
    <xf numFmtId="184" fontId="94" fillId="39" borderId="30" xfId="80" applyFont="1" applyFill="1" applyBorder="1" applyAlignment="1" applyProtection="1">
      <alignment horizontal="center"/>
    </xf>
    <xf numFmtId="167" fontId="94" fillId="39" borderId="23" xfId="52" applyFont="1" applyFill="1" applyBorder="1" applyProtection="1"/>
    <xf numFmtId="167" fontId="94" fillId="39" borderId="4" xfId="52" applyFont="1" applyFill="1" applyBorder="1" applyProtection="1"/>
    <xf numFmtId="167" fontId="94" fillId="39" borderId="4" xfId="52" applyFont="1" applyFill="1" applyBorder="1" applyAlignment="1" applyProtection="1">
      <alignment horizontal="right"/>
    </xf>
    <xf numFmtId="167" fontId="94" fillId="39" borderId="26" xfId="52" applyFont="1" applyFill="1" applyBorder="1" applyAlignment="1" applyProtection="1">
      <alignment horizontal="right"/>
    </xf>
    <xf numFmtId="179" fontId="93" fillId="33" borderId="49" xfId="80" applyNumberFormat="1" applyFont="1" applyFill="1" applyBorder="1" applyProtection="1"/>
    <xf numFmtId="179" fontId="93" fillId="33" borderId="42" xfId="80" applyNumberFormat="1" applyFont="1" applyFill="1" applyBorder="1" applyProtection="1"/>
    <xf numFmtId="184" fontId="97" fillId="39" borderId="4" xfId="80" applyFont="1" applyFill="1" applyBorder="1" applyProtection="1"/>
    <xf numFmtId="184" fontId="97" fillId="39" borderId="23" xfId="80" applyFont="1" applyFill="1" applyBorder="1" applyProtection="1"/>
    <xf numFmtId="184" fontId="119" fillId="33" borderId="0" xfId="80" applyFont="1" applyFill="1" applyProtection="1"/>
    <xf numFmtId="184" fontId="119" fillId="33" borderId="0" xfId="80" applyFont="1" applyFill="1" applyBorder="1" applyProtection="1"/>
    <xf numFmtId="184" fontId="119" fillId="26" borderId="0" xfId="80" applyFont="1" applyFill="1" applyBorder="1" applyProtection="1"/>
    <xf numFmtId="184" fontId="119" fillId="26" borderId="0" xfId="0" applyFont="1" applyFill="1" applyProtection="1"/>
    <xf numFmtId="184" fontId="119" fillId="26" borderId="0" xfId="0" applyFont="1" applyFill="1" applyAlignment="1" applyProtection="1">
      <alignment horizontal="left"/>
    </xf>
    <xf numFmtId="184" fontId="106" fillId="33" borderId="0" xfId="80" applyFont="1" applyFill="1" applyBorder="1" applyProtection="1"/>
    <xf numFmtId="167" fontId="94" fillId="33" borderId="23" xfId="52" applyFont="1" applyFill="1" applyBorder="1" applyProtection="1"/>
    <xf numFmtId="167" fontId="94" fillId="33" borderId="4" xfId="52" applyFont="1" applyFill="1" applyBorder="1" applyProtection="1"/>
    <xf numFmtId="167" fontId="94" fillId="33" borderId="4" xfId="52" applyFont="1" applyFill="1" applyBorder="1" applyAlignment="1" applyProtection="1">
      <alignment horizontal="center"/>
    </xf>
    <xf numFmtId="184" fontId="97" fillId="39" borderId="4" xfId="80" applyFont="1" applyFill="1" applyBorder="1" applyAlignment="1" applyProtection="1"/>
    <xf numFmtId="184" fontId="97" fillId="33" borderId="0" xfId="80" applyFont="1" applyFill="1" applyBorder="1" applyAlignment="1" applyProtection="1"/>
    <xf numFmtId="184" fontId="94" fillId="39" borderId="12" xfId="80" applyFont="1" applyFill="1" applyBorder="1" applyProtection="1"/>
    <xf numFmtId="184" fontId="97" fillId="39" borderId="26" xfId="80" applyFont="1" applyFill="1" applyBorder="1" applyAlignment="1" applyProtection="1"/>
    <xf numFmtId="184" fontId="93" fillId="39" borderId="18" xfId="80" applyFont="1" applyFill="1" applyBorder="1" applyAlignment="1" applyProtection="1">
      <alignment vertical="center"/>
    </xf>
    <xf numFmtId="184" fontId="93" fillId="39" borderId="0" xfId="80" applyFont="1" applyFill="1" applyBorder="1" applyAlignment="1" applyProtection="1">
      <alignment horizontal="center"/>
    </xf>
    <xf numFmtId="184" fontId="94" fillId="39" borderId="21" xfId="80" applyFont="1" applyFill="1" applyBorder="1" applyAlignment="1" applyProtection="1">
      <alignment horizontal="center" vertical="center"/>
    </xf>
    <xf numFmtId="184" fontId="93" fillId="39" borderId="21" xfId="80" applyFont="1" applyFill="1" applyBorder="1" applyAlignment="1" applyProtection="1">
      <alignment horizontal="center"/>
    </xf>
    <xf numFmtId="167" fontId="94" fillId="39" borderId="21" xfId="52" applyFont="1" applyFill="1" applyBorder="1" applyAlignment="1" applyProtection="1">
      <alignment horizontal="right"/>
    </xf>
    <xf numFmtId="167" fontId="94" fillId="39" borderId="30" xfId="52" applyFont="1" applyFill="1" applyBorder="1" applyAlignment="1" applyProtection="1">
      <alignment horizontal="right"/>
    </xf>
    <xf numFmtId="179" fontId="94" fillId="33" borderId="54" xfId="80" applyNumberFormat="1" applyFont="1" applyFill="1" applyBorder="1" applyAlignment="1" applyProtection="1">
      <alignment horizontal="right"/>
    </xf>
    <xf numFmtId="179" fontId="94" fillId="33" borderId="55" xfId="80" applyNumberFormat="1" applyFont="1" applyFill="1" applyBorder="1" applyAlignment="1" applyProtection="1">
      <alignment horizontal="right"/>
    </xf>
    <xf numFmtId="179" fontId="94" fillId="33" borderId="48" xfId="80" applyNumberFormat="1" applyFont="1" applyFill="1" applyBorder="1" applyAlignment="1" applyProtection="1">
      <alignment horizontal="right"/>
    </xf>
    <xf numFmtId="179" fontId="93" fillId="33" borderId="49" xfId="80" applyNumberFormat="1" applyFont="1" applyFill="1" applyBorder="1" applyAlignment="1" applyProtection="1">
      <alignment horizontal="right"/>
    </xf>
    <xf numFmtId="179" fontId="93" fillId="33" borderId="42" xfId="80" applyNumberFormat="1" applyFont="1" applyFill="1" applyBorder="1" applyAlignment="1" applyProtection="1">
      <alignment horizontal="right"/>
    </xf>
    <xf numFmtId="179" fontId="94" fillId="33" borderId="49" xfId="80" applyNumberFormat="1" applyFont="1" applyFill="1" applyBorder="1" applyAlignment="1" applyProtection="1">
      <alignment horizontal="right"/>
    </xf>
    <xf numFmtId="179" fontId="94" fillId="33" borderId="42" xfId="80" applyNumberFormat="1" applyFont="1" applyFill="1" applyBorder="1" applyAlignment="1" applyProtection="1">
      <alignment horizontal="right"/>
    </xf>
    <xf numFmtId="179" fontId="94" fillId="33" borderId="50" xfId="80" applyNumberFormat="1" applyFont="1" applyFill="1" applyBorder="1" applyAlignment="1" applyProtection="1">
      <alignment horizontal="right"/>
    </xf>
    <xf numFmtId="179" fontId="94" fillId="33" borderId="51" xfId="80" applyNumberFormat="1" applyFont="1" applyFill="1" applyBorder="1" applyAlignment="1" applyProtection="1">
      <alignment horizontal="right"/>
    </xf>
    <xf numFmtId="179" fontId="94" fillId="33" borderId="52" xfId="80" applyNumberFormat="1" applyFont="1" applyFill="1" applyBorder="1" applyAlignment="1" applyProtection="1">
      <alignment horizontal="right"/>
    </xf>
    <xf numFmtId="179" fontId="94" fillId="33" borderId="53" xfId="80" applyNumberFormat="1" applyFont="1" applyFill="1" applyBorder="1" applyAlignment="1" applyProtection="1">
      <alignment horizontal="right"/>
    </xf>
    <xf numFmtId="179" fontId="94" fillId="33" borderId="56" xfId="80" applyNumberFormat="1" applyFont="1" applyFill="1" applyBorder="1" applyAlignment="1" applyProtection="1">
      <alignment horizontal="right"/>
    </xf>
    <xf numFmtId="179" fontId="94" fillId="33" borderId="57" xfId="80" applyNumberFormat="1" applyFont="1" applyFill="1" applyBorder="1" applyAlignment="1" applyProtection="1">
      <alignment horizontal="right"/>
    </xf>
    <xf numFmtId="179" fontId="94" fillId="33" borderId="58" xfId="80" applyNumberFormat="1" applyFont="1" applyFill="1" applyBorder="1" applyAlignment="1" applyProtection="1">
      <alignment horizontal="right"/>
    </xf>
    <xf numFmtId="179" fontId="94" fillId="33" borderId="15" xfId="80" applyNumberFormat="1" applyFont="1" applyFill="1" applyBorder="1" applyProtection="1"/>
    <xf numFmtId="179" fontId="94" fillId="33" borderId="17" xfId="80" applyNumberFormat="1" applyFont="1" applyFill="1" applyBorder="1" applyProtection="1"/>
    <xf numFmtId="179" fontId="94" fillId="33" borderId="20" xfId="80" applyNumberFormat="1" applyFont="1" applyFill="1" applyBorder="1" applyProtection="1"/>
    <xf numFmtId="167" fontId="94" fillId="39" borderId="21" xfId="52" applyFont="1" applyFill="1" applyBorder="1" applyProtection="1"/>
    <xf numFmtId="167" fontId="94" fillId="33" borderId="21" xfId="52" applyFont="1" applyFill="1" applyBorder="1" applyProtection="1"/>
    <xf numFmtId="167" fontId="94" fillId="33" borderId="4" xfId="52" applyFont="1" applyFill="1" applyBorder="1" applyAlignment="1" applyProtection="1">
      <alignment horizontal="right"/>
    </xf>
    <xf numFmtId="1" fontId="93" fillId="39" borderId="22" xfId="80" applyNumberFormat="1" applyFont="1" applyFill="1" applyBorder="1" applyAlignment="1" applyProtection="1">
      <alignment horizontal="center" vertical="center"/>
    </xf>
    <xf numFmtId="1" fontId="93" fillId="39" borderId="18" xfId="80" applyNumberFormat="1" applyFont="1" applyFill="1" applyBorder="1" applyAlignment="1" applyProtection="1">
      <alignment horizontal="center" vertical="center"/>
    </xf>
    <xf numFmtId="165" fontId="93" fillId="39" borderId="19" xfId="80" applyNumberFormat="1" applyFont="1" applyFill="1" applyBorder="1" applyAlignment="1" applyProtection="1">
      <alignment horizontal="center" vertical="center"/>
    </xf>
    <xf numFmtId="165" fontId="93" fillId="39" borderId="21" xfId="80" applyNumberFormat="1" applyFont="1" applyFill="1" applyBorder="1" applyAlignment="1" applyProtection="1">
      <alignment horizontal="center" vertical="center"/>
    </xf>
    <xf numFmtId="165" fontId="93" fillId="39" borderId="30" xfId="80" applyNumberFormat="1" applyFont="1" applyFill="1" applyBorder="1" applyAlignment="1" applyProtection="1">
      <alignment horizontal="center" vertical="center"/>
    </xf>
    <xf numFmtId="184" fontId="110" fillId="33" borderId="0" xfId="80" applyFont="1" applyFill="1" applyProtection="1"/>
    <xf numFmtId="184" fontId="114" fillId="33" borderId="0" xfId="80" applyFont="1" applyFill="1" applyProtection="1"/>
    <xf numFmtId="184" fontId="122" fillId="33" borderId="0" xfId="0" applyFont="1" applyFill="1" applyProtection="1"/>
    <xf numFmtId="184" fontId="110" fillId="33" borderId="0" xfId="0" applyFont="1" applyFill="1" applyProtection="1"/>
    <xf numFmtId="184" fontId="94" fillId="39" borderId="30" xfId="80" applyFont="1" applyFill="1" applyBorder="1" applyAlignment="1" applyProtection="1">
      <alignment horizontal="right"/>
    </xf>
    <xf numFmtId="9" fontId="94" fillId="33" borderId="0" xfId="80" applyNumberFormat="1" applyFont="1" applyFill="1" applyBorder="1" applyProtection="1"/>
    <xf numFmtId="9" fontId="94" fillId="26" borderId="0" xfId="80" applyNumberFormat="1" applyFont="1" applyFill="1" applyBorder="1" applyProtection="1"/>
    <xf numFmtId="9" fontId="94" fillId="26" borderId="21" xfId="80" applyNumberFormat="1" applyFont="1" applyFill="1" applyBorder="1" applyProtection="1"/>
    <xf numFmtId="10" fontId="99" fillId="33" borderId="29" xfId="80" applyNumberFormat="1" applyFont="1" applyFill="1" applyBorder="1" applyAlignment="1" applyProtection="1">
      <alignment horizontal="center"/>
    </xf>
    <xf numFmtId="184" fontId="93" fillId="26" borderId="20" xfId="80" applyFont="1" applyFill="1" applyBorder="1" applyAlignment="1" applyProtection="1">
      <alignment horizontal="center"/>
    </xf>
    <xf numFmtId="179" fontId="94" fillId="33" borderId="55" xfId="80" applyNumberFormat="1" applyFont="1" applyFill="1" applyBorder="1" applyProtection="1"/>
    <xf numFmtId="179" fontId="94" fillId="33" borderId="42" xfId="80" applyNumberFormat="1" applyFont="1" applyFill="1" applyBorder="1" applyProtection="1"/>
    <xf numFmtId="179" fontId="94" fillId="33" borderId="52" xfId="80" applyNumberFormat="1" applyFont="1" applyFill="1" applyBorder="1" applyProtection="1"/>
    <xf numFmtId="184" fontId="97" fillId="26" borderId="0" xfId="80" applyFont="1" applyFill="1" applyBorder="1" applyProtection="1"/>
    <xf numFmtId="179" fontId="94" fillId="33" borderId="48" xfId="80" applyNumberFormat="1" applyFont="1" applyFill="1" applyBorder="1" applyProtection="1"/>
    <xf numFmtId="184" fontId="97" fillId="39" borderId="26" xfId="80" applyFont="1" applyFill="1" applyBorder="1" applyProtection="1"/>
    <xf numFmtId="167" fontId="103" fillId="39" borderId="4" xfId="52" applyFont="1" applyFill="1" applyBorder="1" applyAlignment="1" applyProtection="1">
      <alignment horizontal="right"/>
    </xf>
    <xf numFmtId="184" fontId="114" fillId="26" borderId="0" xfId="0" applyFont="1" applyFill="1" applyProtection="1"/>
    <xf numFmtId="184" fontId="93" fillId="39" borderId="0" xfId="80" applyFont="1" applyFill="1" applyAlignment="1" applyProtection="1">
      <alignment horizontal="center"/>
    </xf>
    <xf numFmtId="1" fontId="93" fillId="39" borderId="0" xfId="80" applyNumberFormat="1" applyFont="1" applyFill="1" applyProtection="1"/>
    <xf numFmtId="167" fontId="94" fillId="39" borderId="18" xfId="52" applyFont="1" applyFill="1" applyBorder="1" applyAlignment="1" applyProtection="1">
      <alignment horizontal="right"/>
    </xf>
    <xf numFmtId="10" fontId="99" fillId="33" borderId="61" xfId="80" applyNumberFormat="1" applyFont="1" applyFill="1" applyBorder="1" applyAlignment="1" applyProtection="1">
      <alignment horizontal="center"/>
    </xf>
    <xf numFmtId="184" fontId="93" fillId="39" borderId="22" xfId="80" applyFont="1" applyFill="1" applyBorder="1" applyAlignment="1" applyProtection="1">
      <alignment horizontal="center"/>
    </xf>
    <xf numFmtId="1" fontId="93" fillId="39" borderId="18" xfId="80" applyNumberFormat="1" applyFont="1" applyFill="1" applyBorder="1" applyProtection="1"/>
    <xf numFmtId="184" fontId="93" fillId="39" borderId="19" xfId="80" applyFont="1" applyFill="1" applyBorder="1" applyAlignment="1" applyProtection="1">
      <alignment horizontal="center"/>
    </xf>
    <xf numFmtId="165" fontId="93" fillId="39" borderId="21" xfId="80" applyNumberFormat="1" applyFont="1" applyFill="1" applyBorder="1" applyProtection="1"/>
    <xf numFmtId="179" fontId="93" fillId="26" borderId="54" xfId="80" applyNumberFormat="1" applyFont="1" applyFill="1" applyBorder="1" applyProtection="1"/>
    <xf numFmtId="179" fontId="93" fillId="26" borderId="55" xfId="80" applyNumberFormat="1" applyFont="1" applyFill="1" applyBorder="1" applyProtection="1"/>
    <xf numFmtId="179" fontId="93" fillId="26" borderId="49" xfId="80" applyNumberFormat="1" applyFont="1" applyFill="1" applyBorder="1" applyProtection="1"/>
    <xf numFmtId="179" fontId="93" fillId="26" borderId="42" xfId="80" applyNumberFormat="1" applyFont="1" applyFill="1" applyBorder="1" applyProtection="1"/>
    <xf numFmtId="179" fontId="93" fillId="26" borderId="51" xfId="80" applyNumberFormat="1" applyFont="1" applyFill="1" applyBorder="1" applyProtection="1"/>
    <xf numFmtId="179" fontId="93" fillId="26" borderId="52" xfId="80" applyNumberFormat="1" applyFont="1" applyFill="1" applyBorder="1" applyProtection="1"/>
    <xf numFmtId="179" fontId="94" fillId="26" borderId="56" xfId="80" applyNumberFormat="1" applyFont="1" applyFill="1" applyBorder="1" applyProtection="1"/>
    <xf numFmtId="179" fontId="94" fillId="26" borderId="57" xfId="80" applyNumberFormat="1" applyFont="1" applyFill="1" applyBorder="1" applyProtection="1"/>
    <xf numFmtId="179" fontId="94" fillId="26" borderId="58" xfId="80" applyNumberFormat="1" applyFont="1" applyFill="1" applyBorder="1" applyProtection="1"/>
    <xf numFmtId="184" fontId="93" fillId="26" borderId="0" xfId="0" applyFont="1" applyFill="1" applyBorder="1" applyProtection="1"/>
    <xf numFmtId="167" fontId="94" fillId="39" borderId="22" xfId="52" applyFont="1" applyFill="1" applyBorder="1" applyProtection="1"/>
    <xf numFmtId="167" fontId="94" fillId="39" borderId="18" xfId="52" applyFont="1" applyFill="1" applyBorder="1" applyProtection="1"/>
    <xf numFmtId="167" fontId="94" fillId="39" borderId="28" xfId="52" applyFont="1" applyFill="1" applyBorder="1" applyProtection="1"/>
    <xf numFmtId="167" fontId="94" fillId="39" borderId="19" xfId="52" applyFont="1" applyFill="1" applyBorder="1" applyProtection="1"/>
    <xf numFmtId="167" fontId="94" fillId="39" borderId="30" xfId="52" applyFont="1" applyFill="1" applyBorder="1" applyProtection="1"/>
    <xf numFmtId="167" fontId="94" fillId="33" borderId="22" xfId="52" applyFont="1" applyFill="1" applyBorder="1" applyProtection="1"/>
    <xf numFmtId="167" fontId="94" fillId="33" borderId="18" xfId="52" applyFont="1" applyFill="1" applyBorder="1" applyProtection="1"/>
    <xf numFmtId="167" fontId="94" fillId="33" borderId="28" xfId="52" applyFont="1" applyFill="1" applyBorder="1" applyProtection="1"/>
    <xf numFmtId="167" fontId="94" fillId="33" borderId="16" xfId="52" applyFont="1" applyFill="1" applyBorder="1" applyProtection="1"/>
    <xf numFmtId="167" fontId="94" fillId="33" borderId="12" xfId="52" applyFont="1" applyFill="1" applyBorder="1" applyProtection="1"/>
    <xf numFmtId="167" fontId="94" fillId="33" borderId="19" xfId="52" applyFont="1" applyFill="1" applyBorder="1" applyProtection="1"/>
    <xf numFmtId="167" fontId="94" fillId="33" borderId="30" xfId="52" applyFont="1" applyFill="1" applyBorder="1" applyProtection="1"/>
    <xf numFmtId="184" fontId="93" fillId="39" borderId="0" xfId="80" applyFont="1" applyFill="1" applyProtection="1"/>
    <xf numFmtId="184" fontId="94" fillId="39" borderId="0" xfId="80" applyFont="1" applyFill="1" applyProtection="1"/>
    <xf numFmtId="1" fontId="93" fillId="39" borderId="0" xfId="80" applyNumberFormat="1" applyFont="1" applyFill="1" applyAlignment="1" applyProtection="1">
      <alignment horizontal="left"/>
    </xf>
    <xf numFmtId="10" fontId="99" fillId="33" borderId="0" xfId="80" applyNumberFormat="1" applyFont="1" applyFill="1" applyProtection="1"/>
    <xf numFmtId="1" fontId="93" fillId="39" borderId="18" xfId="80" applyNumberFormat="1" applyFont="1" applyFill="1" applyBorder="1" applyAlignment="1" applyProtection="1">
      <alignment horizontal="left"/>
    </xf>
    <xf numFmtId="184" fontId="94" fillId="39" borderId="18" xfId="80" applyFont="1" applyFill="1" applyBorder="1" applyProtection="1"/>
    <xf numFmtId="184" fontId="93" fillId="39" borderId="28" xfId="80" applyFont="1" applyFill="1" applyBorder="1" applyAlignment="1" applyProtection="1">
      <alignment horizontal="right"/>
    </xf>
    <xf numFmtId="184" fontId="93" fillId="39" borderId="12" xfId="80" applyFont="1" applyFill="1" applyBorder="1" applyAlignment="1" applyProtection="1">
      <alignment horizontal="center"/>
    </xf>
    <xf numFmtId="184" fontId="93" fillId="39" borderId="30" xfId="80" applyFont="1" applyFill="1" applyBorder="1" applyAlignment="1" applyProtection="1">
      <alignment horizontal="center"/>
    </xf>
    <xf numFmtId="10" fontId="99" fillId="33" borderId="15" xfId="80" applyNumberFormat="1" applyFont="1" applyFill="1" applyBorder="1" applyProtection="1"/>
    <xf numFmtId="1" fontId="93" fillId="39" borderId="22" xfId="80" applyNumberFormat="1" applyFont="1" applyFill="1" applyBorder="1" applyProtection="1"/>
    <xf numFmtId="165" fontId="93" fillId="39" borderId="19" xfId="80" applyNumberFormat="1" applyFont="1" applyFill="1" applyBorder="1" applyProtection="1"/>
    <xf numFmtId="179" fontId="93" fillId="33" borderId="54" xfId="80" applyNumberFormat="1" applyFont="1" applyFill="1" applyBorder="1" applyProtection="1"/>
    <xf numFmtId="179" fontId="93" fillId="33" borderId="55" xfId="80" applyNumberFormat="1" applyFont="1" applyFill="1" applyBorder="1" applyProtection="1"/>
    <xf numFmtId="179" fontId="93" fillId="33" borderId="51" xfId="80" applyNumberFormat="1" applyFont="1" applyFill="1" applyBorder="1" applyProtection="1"/>
    <xf numFmtId="179" fontId="93" fillId="33" borderId="52" xfId="80" applyNumberFormat="1" applyFont="1" applyFill="1" applyBorder="1" applyProtection="1"/>
    <xf numFmtId="184" fontId="93" fillId="39" borderId="22" xfId="80" applyFont="1" applyFill="1" applyBorder="1" applyProtection="1"/>
    <xf numFmtId="184" fontId="93" fillId="39" borderId="18" xfId="80" applyFont="1" applyFill="1" applyBorder="1" applyAlignment="1" applyProtection="1">
      <alignment horizontal="right"/>
    </xf>
    <xf numFmtId="184" fontId="94" fillId="39" borderId="28" xfId="80" applyFont="1" applyFill="1" applyBorder="1" applyAlignment="1" applyProtection="1">
      <alignment horizontal="center"/>
    </xf>
    <xf numFmtId="179" fontId="108" fillId="33" borderId="0" xfId="80" applyNumberFormat="1" applyFont="1" applyFill="1" applyBorder="1" applyProtection="1"/>
    <xf numFmtId="1" fontId="110" fillId="33" borderId="0" xfId="80" applyNumberFormat="1" applyFont="1" applyFill="1" applyBorder="1" applyProtection="1"/>
    <xf numFmtId="184" fontId="93" fillId="33" borderId="21" xfId="80" applyFont="1" applyFill="1" applyBorder="1" applyAlignment="1" applyProtection="1">
      <alignment horizontal="center"/>
    </xf>
    <xf numFmtId="184" fontId="93" fillId="33" borderId="28" xfId="80" applyFont="1" applyFill="1" applyBorder="1" applyProtection="1"/>
    <xf numFmtId="184" fontId="93" fillId="33" borderId="12" xfId="80" applyFont="1" applyFill="1" applyBorder="1" applyProtection="1"/>
    <xf numFmtId="184" fontId="93" fillId="33" borderId="30" xfId="80" applyFont="1" applyFill="1" applyBorder="1" applyProtection="1"/>
    <xf numFmtId="167" fontId="99" fillId="39" borderId="23" xfId="52" applyFont="1" applyFill="1" applyBorder="1" applyProtection="1"/>
    <xf numFmtId="167" fontId="99" fillId="39" borderId="4" xfId="52" applyFont="1" applyFill="1" applyBorder="1" applyProtection="1"/>
    <xf numFmtId="167" fontId="99" fillId="39" borderId="4" xfId="52" applyFont="1" applyFill="1" applyBorder="1" applyAlignment="1" applyProtection="1">
      <alignment horizontal="right"/>
    </xf>
    <xf numFmtId="167" fontId="99" fillId="39" borderId="26" xfId="52" applyFont="1" applyFill="1" applyBorder="1" applyAlignment="1" applyProtection="1">
      <alignment horizontal="right"/>
    </xf>
    <xf numFmtId="184" fontId="94" fillId="39" borderId="18" xfId="80" applyFont="1" applyFill="1" applyBorder="1" applyAlignment="1" applyProtection="1">
      <alignment horizontal="right"/>
    </xf>
    <xf numFmtId="184" fontId="94" fillId="39" borderId="16" xfId="80" applyFont="1" applyFill="1" applyBorder="1" applyProtection="1"/>
    <xf numFmtId="184" fontId="94" fillId="39" borderId="12" xfId="80" applyFont="1" applyFill="1" applyBorder="1" applyAlignment="1" applyProtection="1">
      <alignment horizontal="center"/>
    </xf>
    <xf numFmtId="167" fontId="99" fillId="39" borderId="0" xfId="52" applyFont="1" applyFill="1" applyBorder="1" applyProtection="1"/>
    <xf numFmtId="2" fontId="93" fillId="33" borderId="0" xfId="80" applyNumberFormat="1" applyFont="1" applyFill="1" applyBorder="1" applyProtection="1"/>
    <xf numFmtId="184" fontId="104" fillId="33" borderId="0" xfId="80" applyFont="1" applyFill="1" applyBorder="1" applyProtection="1"/>
    <xf numFmtId="184" fontId="97" fillId="39" borderId="22" xfId="80" applyFont="1" applyFill="1" applyBorder="1" applyProtection="1"/>
    <xf numFmtId="184" fontId="98" fillId="39" borderId="18" xfId="80" applyFont="1" applyFill="1" applyBorder="1" applyProtection="1"/>
    <xf numFmtId="184" fontId="94" fillId="39" borderId="19" xfId="80" applyFont="1" applyFill="1" applyBorder="1" applyProtection="1"/>
    <xf numFmtId="1" fontId="94" fillId="39" borderId="22" xfId="80" applyNumberFormat="1" applyFont="1" applyFill="1" applyBorder="1" applyAlignment="1" applyProtection="1">
      <alignment horizontal="left"/>
    </xf>
    <xf numFmtId="1" fontId="94" fillId="39" borderId="18" xfId="80" applyNumberFormat="1" applyFont="1" applyFill="1" applyBorder="1" applyAlignment="1" applyProtection="1">
      <alignment horizontal="left"/>
    </xf>
    <xf numFmtId="184" fontId="94" fillId="39" borderId="30" xfId="80" applyFont="1" applyFill="1" applyBorder="1" applyProtection="1"/>
    <xf numFmtId="167" fontId="99" fillId="39" borderId="22" xfId="52" applyFont="1" applyFill="1" applyBorder="1" applyProtection="1"/>
    <xf numFmtId="167" fontId="99" fillId="39" borderId="18" xfId="52" applyFont="1" applyFill="1" applyBorder="1" applyProtection="1"/>
    <xf numFmtId="179" fontId="94" fillId="33" borderId="48" xfId="30" applyNumberFormat="1" applyFont="1" applyFill="1" applyBorder="1" applyAlignment="1" applyProtection="1">
      <alignment horizontal="right"/>
    </xf>
    <xf numFmtId="179" fontId="94" fillId="33" borderId="49" xfId="30" applyNumberFormat="1" applyFont="1" applyFill="1" applyBorder="1" applyAlignment="1" applyProtection="1">
      <alignment horizontal="right"/>
    </xf>
    <xf numFmtId="179" fontId="94" fillId="33" borderId="42" xfId="30" applyNumberFormat="1" applyFont="1" applyFill="1" applyBorder="1" applyAlignment="1" applyProtection="1">
      <alignment horizontal="right"/>
    </xf>
    <xf numFmtId="179" fontId="94" fillId="33" borderId="50" xfId="30" applyNumberFormat="1" applyFont="1" applyFill="1" applyBorder="1" applyAlignment="1" applyProtection="1">
      <alignment horizontal="right"/>
    </xf>
    <xf numFmtId="179" fontId="94" fillId="33" borderId="51" xfId="30" applyNumberFormat="1" applyFont="1" applyFill="1" applyBorder="1" applyAlignment="1" applyProtection="1">
      <alignment horizontal="right"/>
    </xf>
    <xf numFmtId="179" fontId="94" fillId="33" borderId="52" xfId="30" applyNumberFormat="1" applyFont="1" applyFill="1" applyBorder="1" applyAlignment="1" applyProtection="1">
      <alignment horizontal="right"/>
    </xf>
    <xf numFmtId="179" fontId="94" fillId="33" borderId="53" xfId="30" applyNumberFormat="1" applyFont="1" applyFill="1" applyBorder="1" applyAlignment="1" applyProtection="1">
      <alignment horizontal="right"/>
    </xf>
    <xf numFmtId="184" fontId="93" fillId="39" borderId="22" xfId="80" applyFont="1" applyFill="1" applyBorder="1" applyAlignment="1" applyProtection="1">
      <alignment horizontal="center" wrapText="1"/>
    </xf>
    <xf numFmtId="184" fontId="93" fillId="39" borderId="28" xfId="80" applyFont="1" applyFill="1" applyBorder="1" applyAlignment="1" applyProtection="1">
      <alignment horizontal="center" wrapText="1"/>
    </xf>
    <xf numFmtId="184" fontId="95" fillId="39" borderId="18" xfId="80" applyFont="1" applyFill="1" applyBorder="1" applyProtection="1"/>
    <xf numFmtId="184" fontId="96" fillId="39" borderId="18" xfId="80" applyFont="1" applyFill="1" applyBorder="1" applyAlignment="1" applyProtection="1">
      <alignment horizontal="right"/>
    </xf>
    <xf numFmtId="184" fontId="95" fillId="39" borderId="28" xfId="80" applyFont="1" applyFill="1" applyBorder="1" applyProtection="1"/>
    <xf numFmtId="184" fontId="94" fillId="39" borderId="21" xfId="80" applyFont="1" applyFill="1" applyBorder="1" applyAlignment="1" applyProtection="1">
      <alignment horizontal="center"/>
    </xf>
    <xf numFmtId="167" fontId="99" fillId="39" borderId="21" xfId="52" applyFont="1" applyFill="1" applyBorder="1" applyAlignment="1" applyProtection="1">
      <alignment horizontal="right"/>
    </xf>
    <xf numFmtId="167" fontId="99" fillId="39" borderId="30" xfId="52" applyFont="1" applyFill="1" applyBorder="1" applyAlignment="1" applyProtection="1">
      <alignment horizontal="right"/>
    </xf>
    <xf numFmtId="179" fontId="93" fillId="26" borderId="54" xfId="80" applyNumberFormat="1" applyFont="1" applyFill="1" applyBorder="1" applyAlignment="1" applyProtection="1">
      <alignment horizontal="right"/>
    </xf>
    <xf numFmtId="179" fontId="93" fillId="26" borderId="55" xfId="80" applyNumberFormat="1" applyFont="1" applyFill="1" applyBorder="1" applyAlignment="1" applyProtection="1">
      <alignment horizontal="right"/>
    </xf>
    <xf numFmtId="179" fontId="94" fillId="26" borderId="48" xfId="80" applyNumberFormat="1" applyFont="1" applyFill="1" applyBorder="1" applyProtection="1"/>
    <xf numFmtId="179" fontId="94" fillId="26" borderId="50" xfId="80" applyNumberFormat="1" applyFont="1" applyFill="1" applyBorder="1" applyProtection="1"/>
    <xf numFmtId="179" fontId="94" fillId="26" borderId="53" xfId="80" applyNumberFormat="1" applyFont="1" applyFill="1" applyBorder="1" applyProtection="1"/>
    <xf numFmtId="2" fontId="93" fillId="26" borderId="59" xfId="0" applyNumberFormat="1" applyFont="1" applyFill="1" applyBorder="1" applyProtection="1"/>
    <xf numFmtId="167" fontId="99" fillId="39" borderId="4" xfId="52" applyFont="1" applyFill="1" applyBorder="1" applyAlignment="1" applyProtection="1">
      <alignment horizontal="left"/>
    </xf>
    <xf numFmtId="184" fontId="94" fillId="26" borderId="12" xfId="80" applyFont="1" applyFill="1" applyBorder="1" applyAlignment="1" applyProtection="1">
      <alignment horizontal="center"/>
    </xf>
    <xf numFmtId="179" fontId="94" fillId="33" borderId="54" xfId="80" applyNumberFormat="1" applyFont="1" applyFill="1" applyBorder="1" applyProtection="1"/>
    <xf numFmtId="179" fontId="94" fillId="33" borderId="56" xfId="80" applyNumberFormat="1" applyFont="1" applyFill="1" applyBorder="1" applyProtection="1"/>
    <xf numFmtId="184" fontId="93" fillId="33" borderId="14" xfId="80" applyFont="1" applyFill="1" applyBorder="1" applyAlignment="1" applyProtection="1">
      <alignment horizontal="left" vertical="center" wrapText="1"/>
    </xf>
    <xf numFmtId="9" fontId="93" fillId="42" borderId="14" xfId="89" applyFont="1" applyFill="1" applyBorder="1" applyAlignment="1" applyProtection="1">
      <alignment horizontal="center"/>
      <protection locked="0"/>
    </xf>
    <xf numFmtId="179" fontId="94" fillId="42" borderId="14" xfId="80" applyNumberFormat="1" applyFont="1" applyFill="1" applyBorder="1" applyAlignment="1" applyProtection="1">
      <alignment horizontal="center"/>
      <protection locked="0"/>
    </xf>
    <xf numFmtId="179" fontId="93" fillId="42" borderId="42" xfId="80" applyNumberFormat="1" applyFont="1" applyFill="1" applyBorder="1" applyAlignment="1" applyProtection="1">
      <alignment horizontal="right"/>
      <protection locked="0"/>
    </xf>
    <xf numFmtId="179" fontId="7" fillId="42" borderId="42" xfId="80" applyNumberFormat="1" applyFont="1" applyFill="1" applyBorder="1" applyProtection="1">
      <protection locked="0"/>
    </xf>
    <xf numFmtId="179" fontId="93" fillId="42" borderId="49" xfId="80" applyNumberFormat="1" applyFont="1" applyFill="1" applyBorder="1" applyProtection="1">
      <protection locked="0"/>
    </xf>
    <xf numFmtId="179" fontId="93" fillId="42" borderId="42" xfId="80" applyNumberFormat="1" applyFont="1" applyFill="1" applyBorder="1" applyProtection="1">
      <protection locked="0"/>
    </xf>
    <xf numFmtId="179" fontId="93" fillId="42" borderId="55" xfId="80" applyNumberFormat="1" applyFont="1" applyFill="1" applyBorder="1" applyProtection="1">
      <protection locked="0"/>
    </xf>
    <xf numFmtId="181" fontId="93" fillId="42" borderId="14" xfId="80" applyNumberFormat="1" applyFont="1" applyFill="1" applyBorder="1" applyProtection="1">
      <protection locked="0"/>
    </xf>
    <xf numFmtId="9" fontId="93" fillId="42" borderId="14" xfId="80" applyNumberFormat="1" applyFont="1" applyFill="1" applyBorder="1" applyProtection="1">
      <protection locked="0"/>
    </xf>
    <xf numFmtId="179" fontId="100" fillId="33" borderId="50" xfId="30" applyNumberFormat="1" applyFont="1" applyFill="1" applyBorder="1" applyAlignment="1" applyProtection="1">
      <alignment horizontal="right"/>
    </xf>
    <xf numFmtId="179" fontId="97" fillId="33" borderId="49" xfId="30" applyNumberFormat="1" applyFont="1" applyFill="1" applyBorder="1" applyAlignment="1" applyProtection="1">
      <alignment horizontal="right"/>
    </xf>
    <xf numFmtId="179" fontId="97" fillId="33" borderId="42" xfId="30" applyNumberFormat="1" applyFont="1" applyFill="1" applyBorder="1" applyAlignment="1" applyProtection="1">
      <alignment horizontal="right"/>
    </xf>
    <xf numFmtId="184" fontId="93" fillId="26" borderId="0" xfId="80" applyFont="1" applyFill="1" applyBorder="1" applyAlignment="1" applyProtection="1"/>
    <xf numFmtId="184" fontId="97" fillId="33" borderId="0" xfId="0" applyFont="1" applyFill="1" applyAlignment="1">
      <alignment horizontal="left" indent="1"/>
    </xf>
    <xf numFmtId="14" fontId="93" fillId="26" borderId="0" xfId="80" applyNumberFormat="1" applyFont="1" applyFill="1" applyBorder="1" applyAlignment="1" applyProtection="1">
      <alignment horizontal="right"/>
    </xf>
    <xf numFmtId="179" fontId="97" fillId="26" borderId="49" xfId="80" applyNumberFormat="1" applyFont="1" applyFill="1" applyBorder="1" applyProtection="1"/>
    <xf numFmtId="179" fontId="97" fillId="26" borderId="42" xfId="80" applyNumberFormat="1" applyFont="1" applyFill="1" applyBorder="1" applyProtection="1"/>
    <xf numFmtId="14" fontId="93" fillId="26" borderId="0" xfId="80" applyNumberFormat="1" applyFont="1" applyFill="1" applyBorder="1" applyAlignment="1" applyProtection="1">
      <alignment horizontal="left"/>
    </xf>
    <xf numFmtId="14" fontId="94" fillId="26" borderId="0" xfId="80" applyNumberFormat="1" applyFont="1" applyFill="1" applyBorder="1" applyAlignment="1" applyProtection="1">
      <alignment horizontal="left"/>
    </xf>
    <xf numFmtId="184" fontId="100" fillId="26" borderId="0" xfId="80" applyFont="1" applyFill="1" applyBorder="1" applyAlignment="1" applyProtection="1">
      <alignment horizontal="left"/>
    </xf>
    <xf numFmtId="184" fontId="93" fillId="33" borderId="12" xfId="80" applyFont="1" applyFill="1" applyBorder="1" applyAlignment="1" applyProtection="1">
      <alignment horizontal="left"/>
    </xf>
    <xf numFmtId="184" fontId="93" fillId="33" borderId="18" xfId="80" applyFont="1" applyFill="1" applyBorder="1" applyAlignment="1" applyProtection="1">
      <alignment horizontal="right"/>
    </xf>
    <xf numFmtId="184" fontId="93" fillId="33" borderId="21" xfId="80" applyFont="1" applyFill="1" applyBorder="1" applyAlignment="1" applyProtection="1">
      <alignment horizontal="left"/>
    </xf>
    <xf numFmtId="184" fontId="93" fillId="33" borderId="21" xfId="80" applyFont="1" applyFill="1" applyBorder="1" applyAlignment="1" applyProtection="1">
      <alignment horizontal="right"/>
    </xf>
    <xf numFmtId="16" fontId="93" fillId="26" borderId="0" xfId="80" applyNumberFormat="1" applyFont="1" applyFill="1" applyBorder="1" applyProtection="1"/>
    <xf numFmtId="179" fontId="93" fillId="26" borderId="21" xfId="80" applyNumberFormat="1" applyFont="1" applyFill="1" applyBorder="1" applyProtection="1"/>
    <xf numFmtId="179" fontId="94" fillId="26" borderId="30" xfId="80" applyNumberFormat="1" applyFont="1" applyFill="1" applyBorder="1" applyProtection="1"/>
    <xf numFmtId="186" fontId="93" fillId="39" borderId="0" xfId="80" applyNumberFormat="1" applyFont="1" applyFill="1" applyProtection="1"/>
    <xf numFmtId="2" fontId="94" fillId="39" borderId="0" xfId="80" applyNumberFormat="1" applyFont="1" applyFill="1" applyBorder="1" applyAlignment="1" applyProtection="1">
      <alignment horizontal="right"/>
    </xf>
    <xf numFmtId="184" fontId="0" fillId="0" borderId="0" xfId="0" applyAlignment="1">
      <alignment wrapText="1"/>
    </xf>
    <xf numFmtId="184" fontId="108" fillId="0" borderId="0" xfId="0" applyFont="1" applyAlignment="1">
      <alignment wrapText="1"/>
    </xf>
    <xf numFmtId="184" fontId="93" fillId="0" borderId="0" xfId="80" applyFont="1" applyFill="1" applyBorder="1" applyAlignment="1" applyProtection="1">
      <alignment horizontal="left"/>
    </xf>
    <xf numFmtId="9" fontId="129" fillId="34" borderId="14" xfId="89" applyFont="1" applyFill="1" applyBorder="1" applyAlignment="1">
      <alignment wrapText="1"/>
    </xf>
    <xf numFmtId="184" fontId="108" fillId="45" borderId="14" xfId="0" applyFont="1" applyFill="1" applyBorder="1" applyAlignment="1">
      <alignment wrapText="1"/>
    </xf>
    <xf numFmtId="184" fontId="106" fillId="35" borderId="14" xfId="0" applyFont="1" applyFill="1" applyBorder="1" applyAlignment="1">
      <alignment wrapText="1"/>
    </xf>
    <xf numFmtId="184" fontId="106" fillId="31" borderId="14" xfId="0" applyFont="1" applyFill="1" applyBorder="1" applyAlignment="1">
      <alignment wrapText="1"/>
    </xf>
    <xf numFmtId="184" fontId="106" fillId="34" borderId="14" xfId="0" applyFont="1" applyFill="1" applyBorder="1" applyAlignment="1">
      <alignment wrapText="1"/>
    </xf>
    <xf numFmtId="184" fontId="106" fillId="43" borderId="14" xfId="0" applyFont="1" applyFill="1" applyBorder="1" applyAlignment="1">
      <alignment wrapText="1"/>
    </xf>
    <xf numFmtId="184" fontId="10" fillId="46" borderId="14" xfId="0" applyFont="1" applyFill="1" applyBorder="1" applyAlignment="1">
      <alignment wrapText="1"/>
    </xf>
    <xf numFmtId="184" fontId="10" fillId="47" borderId="14" xfId="0" applyFont="1" applyFill="1" applyBorder="1" applyAlignment="1">
      <alignment wrapText="1"/>
    </xf>
    <xf numFmtId="184" fontId="10" fillId="48" borderId="14" xfId="0" applyFont="1" applyFill="1" applyBorder="1" applyAlignment="1">
      <alignment wrapText="1"/>
    </xf>
    <xf numFmtId="184" fontId="93" fillId="48" borderId="14" xfId="0" applyFont="1" applyFill="1" applyBorder="1"/>
    <xf numFmtId="10" fontId="0" fillId="47" borderId="14" xfId="0" applyNumberFormat="1" applyFill="1" applyBorder="1" applyAlignment="1">
      <alignment wrapText="1"/>
    </xf>
    <xf numFmtId="184" fontId="10" fillId="44" borderId="26" xfId="0" applyFont="1" applyFill="1" applyBorder="1" applyAlignment="1">
      <alignment wrapText="1"/>
    </xf>
    <xf numFmtId="184" fontId="93" fillId="44" borderId="26" xfId="0" applyFont="1" applyFill="1" applyBorder="1"/>
    <xf numFmtId="184" fontId="110" fillId="46" borderId="14" xfId="0" applyFont="1" applyFill="1" applyBorder="1"/>
    <xf numFmtId="9" fontId="93" fillId="46" borderId="14" xfId="0" applyNumberFormat="1" applyFont="1" applyFill="1" applyBorder="1"/>
    <xf numFmtId="9" fontId="0" fillId="46" borderId="14" xfId="0" applyNumberFormat="1" applyFill="1" applyBorder="1" applyAlignment="1">
      <alignment wrapText="1"/>
    </xf>
    <xf numFmtId="184" fontId="106" fillId="45" borderId="26" xfId="0" applyFont="1" applyFill="1" applyBorder="1" applyAlignment="1">
      <alignment wrapText="1"/>
    </xf>
    <xf numFmtId="184" fontId="108" fillId="45" borderId="26" xfId="0" applyFont="1" applyFill="1" applyBorder="1" applyAlignment="1">
      <alignment vertical="top" wrapText="1"/>
    </xf>
    <xf numFmtId="184" fontId="108" fillId="45" borderId="26" xfId="0" applyFont="1" applyFill="1" applyBorder="1" applyAlignment="1">
      <alignment wrapText="1"/>
    </xf>
    <xf numFmtId="184" fontId="108" fillId="43" borderId="14" xfId="0" applyFont="1" applyFill="1" applyBorder="1" applyAlignment="1">
      <alignment wrapText="1"/>
    </xf>
    <xf numFmtId="184" fontId="108" fillId="31" borderId="14" xfId="0" applyFont="1" applyFill="1" applyBorder="1" applyAlignment="1">
      <alignment wrapText="1"/>
    </xf>
    <xf numFmtId="184" fontId="93" fillId="39" borderId="4" xfId="80" applyFont="1" applyFill="1" applyBorder="1" applyAlignment="1" applyProtection="1">
      <alignment horizontal="center"/>
    </xf>
    <xf numFmtId="184" fontId="97" fillId="39" borderId="18" xfId="80" applyFont="1" applyFill="1" applyBorder="1" applyProtection="1"/>
    <xf numFmtId="167" fontId="94" fillId="39" borderId="26" xfId="52" applyFont="1" applyFill="1" applyBorder="1" applyAlignment="1" applyProtection="1">
      <alignment horizontal="center"/>
    </xf>
    <xf numFmtId="167" fontId="94" fillId="39" borderId="4" xfId="52" applyFont="1" applyFill="1" applyBorder="1" applyAlignment="1" applyProtection="1">
      <alignment horizontal="center"/>
    </xf>
    <xf numFmtId="179" fontId="94" fillId="33" borderId="46" xfId="80" applyNumberFormat="1" applyFont="1" applyFill="1" applyBorder="1" applyAlignment="1" applyProtection="1">
      <alignment horizontal="right"/>
    </xf>
    <xf numFmtId="179" fontId="94" fillId="33" borderId="47" xfId="80" applyNumberFormat="1" applyFont="1" applyFill="1" applyBorder="1" applyAlignment="1" applyProtection="1">
      <alignment horizontal="right"/>
    </xf>
    <xf numFmtId="184" fontId="103" fillId="26" borderId="0" xfId="0" applyFont="1" applyFill="1" applyProtection="1"/>
    <xf numFmtId="179" fontId="93" fillId="33" borderId="49" xfId="30" applyNumberFormat="1" applyFont="1" applyFill="1" applyBorder="1" applyAlignment="1" applyProtection="1">
      <alignment horizontal="right"/>
    </xf>
    <xf numFmtId="179" fontId="93" fillId="33" borderId="42" xfId="30" applyNumberFormat="1" applyFont="1" applyFill="1" applyBorder="1" applyAlignment="1" applyProtection="1">
      <alignment horizontal="right"/>
    </xf>
    <xf numFmtId="179" fontId="93" fillId="33" borderId="54" xfId="30" applyNumberFormat="1" applyFont="1" applyFill="1" applyBorder="1" applyAlignment="1" applyProtection="1">
      <alignment horizontal="right"/>
    </xf>
    <xf numFmtId="179" fontId="93" fillId="33" borderId="55" xfId="30" applyNumberFormat="1" applyFont="1" applyFill="1" applyBorder="1" applyAlignment="1" applyProtection="1">
      <alignment horizontal="right"/>
    </xf>
    <xf numFmtId="184" fontId="103" fillId="33" borderId="0" xfId="80" applyFont="1" applyFill="1" applyProtection="1"/>
    <xf numFmtId="179" fontId="9" fillId="26" borderId="0" xfId="80" applyNumberFormat="1" applyFont="1" applyFill="1" applyProtection="1"/>
    <xf numFmtId="10" fontId="9" fillId="26" borderId="0" xfId="89" applyNumberFormat="1" applyFont="1" applyFill="1" applyProtection="1"/>
    <xf numFmtId="2" fontId="0" fillId="26" borderId="0" xfId="0" applyNumberFormat="1" applyFill="1" applyProtection="1"/>
    <xf numFmtId="9" fontId="94" fillId="42" borderId="14" xfId="89" applyFont="1" applyFill="1" applyBorder="1" applyAlignment="1" applyProtection="1">
      <alignment horizontal="center"/>
      <protection locked="0"/>
    </xf>
    <xf numFmtId="184" fontId="7" fillId="0" borderId="0" xfId="0" applyFont="1" applyAlignment="1">
      <alignment horizontal="center" vertical="center" wrapText="1"/>
    </xf>
    <xf numFmtId="184" fontId="7" fillId="0" borderId="0" xfId="0" applyFont="1" applyAlignment="1">
      <alignment horizontal="center" vertical="center"/>
    </xf>
    <xf numFmtId="184" fontId="135" fillId="49" borderId="14" xfId="0" applyFont="1" applyFill="1" applyBorder="1" applyAlignment="1">
      <alignment horizontal="left"/>
    </xf>
    <xf numFmtId="184" fontId="135" fillId="45" borderId="14" xfId="0" applyFont="1" applyFill="1" applyBorder="1" applyAlignment="1">
      <alignment horizontal="left"/>
    </xf>
    <xf numFmtId="184" fontId="136" fillId="50" borderId="14" xfId="0" applyFont="1" applyFill="1" applyBorder="1" applyAlignment="1">
      <alignment horizontal="left"/>
    </xf>
    <xf numFmtId="4" fontId="135" fillId="45" borderId="14" xfId="0" applyNumberFormat="1" applyFont="1" applyFill="1" applyBorder="1" applyAlignment="1">
      <alignment horizontal="left"/>
    </xf>
    <xf numFmtId="184" fontId="106" fillId="45" borderId="14" xfId="0" applyFont="1" applyFill="1" applyBorder="1" applyAlignment="1">
      <alignment horizontal="center" vertical="center" wrapText="1"/>
    </xf>
    <xf numFmtId="167" fontId="99" fillId="39" borderId="26" xfId="52" applyFont="1" applyFill="1" applyBorder="1" applyAlignment="1" applyProtection="1">
      <alignment horizontal="center" vertical="center"/>
    </xf>
    <xf numFmtId="1" fontId="93" fillId="33" borderId="0" xfId="80" applyNumberFormat="1" applyFont="1" applyFill="1" applyBorder="1" applyProtection="1"/>
    <xf numFmtId="184" fontId="97" fillId="33" borderId="21" xfId="80" applyFont="1" applyFill="1" applyBorder="1" applyAlignment="1" applyProtection="1">
      <alignment horizontal="left"/>
    </xf>
    <xf numFmtId="184" fontId="97" fillId="33" borderId="30" xfId="80" applyFont="1" applyFill="1" applyBorder="1" applyAlignment="1" applyProtection="1">
      <alignment horizontal="left"/>
    </xf>
    <xf numFmtId="179" fontId="93" fillId="33" borderId="51" xfId="30" applyNumberFormat="1" applyFont="1" applyFill="1" applyBorder="1" applyAlignment="1" applyProtection="1">
      <alignment horizontal="right"/>
    </xf>
    <xf numFmtId="179" fontId="93" fillId="33" borderId="52" xfId="30" applyNumberFormat="1" applyFont="1" applyFill="1" applyBorder="1" applyAlignment="1" applyProtection="1">
      <alignment horizontal="right"/>
    </xf>
    <xf numFmtId="167" fontId="99" fillId="39" borderId="4" xfId="52" applyFont="1" applyFill="1" applyBorder="1" applyAlignment="1" applyProtection="1">
      <alignment horizontal="right" vertical="center"/>
    </xf>
    <xf numFmtId="10" fontId="93" fillId="33" borderId="42" xfId="89" applyNumberFormat="1" applyFont="1" applyFill="1" applyBorder="1" applyProtection="1"/>
    <xf numFmtId="184" fontId="93" fillId="33" borderId="0" xfId="0" applyFont="1" applyFill="1" applyAlignment="1" applyProtection="1">
      <alignment vertical="top"/>
    </xf>
    <xf numFmtId="184" fontId="93" fillId="0" borderId="0" xfId="0" applyFont="1" applyFill="1" applyAlignment="1" applyProtection="1">
      <alignment vertical="top"/>
    </xf>
    <xf numFmtId="184" fontId="94" fillId="39" borderId="14" xfId="0" applyFont="1" applyFill="1" applyBorder="1" applyAlignment="1" applyProtection="1">
      <alignment horizontal="center" vertical="center" wrapText="1"/>
    </xf>
    <xf numFmtId="184" fontId="104" fillId="33" borderId="0" xfId="0" applyFont="1" applyFill="1" applyProtection="1"/>
    <xf numFmtId="9" fontId="110" fillId="33" borderId="0" xfId="0" applyNumberFormat="1" applyFont="1" applyFill="1" applyProtection="1"/>
    <xf numFmtId="184" fontId="94" fillId="39" borderId="14" xfId="0" applyFont="1" applyFill="1" applyBorder="1" applyAlignment="1" applyProtection="1">
      <alignment horizontal="center" vertical="center"/>
    </xf>
    <xf numFmtId="184" fontId="117" fillId="39" borderId="14" xfId="0" applyFont="1" applyFill="1" applyBorder="1" applyAlignment="1" applyProtection="1">
      <alignment horizontal="center" vertical="center" wrapText="1"/>
    </xf>
    <xf numFmtId="184" fontId="94" fillId="0" borderId="14" xfId="0" applyFont="1" applyBorder="1" applyAlignment="1" applyProtection="1">
      <alignment horizontal="right" wrapText="1"/>
    </xf>
    <xf numFmtId="184" fontId="94" fillId="0" borderId="14" xfId="0" applyFont="1" applyBorder="1" applyAlignment="1" applyProtection="1">
      <alignment wrapText="1"/>
    </xf>
    <xf numFmtId="9" fontId="94" fillId="42" borderId="14" xfId="89" applyFont="1" applyFill="1" applyBorder="1" applyAlignment="1" applyProtection="1">
      <alignment horizontal="center"/>
    </xf>
    <xf numFmtId="179" fontId="94" fillId="0" borderId="14" xfId="0" applyNumberFormat="1" applyFont="1" applyFill="1" applyBorder="1" applyAlignment="1" applyProtection="1">
      <alignment horizontal="center"/>
    </xf>
    <xf numFmtId="180" fontId="94" fillId="0" borderId="14" xfId="89" applyNumberFormat="1" applyFont="1" applyBorder="1" applyProtection="1"/>
    <xf numFmtId="179" fontId="94" fillId="0" borderId="14" xfId="80" applyNumberFormat="1" applyFont="1" applyFill="1" applyBorder="1" applyAlignment="1" applyProtection="1">
      <alignment horizontal="center"/>
    </xf>
    <xf numFmtId="179" fontId="93" fillId="42" borderId="14" xfId="80" applyNumberFormat="1" applyFont="1" applyFill="1" applyBorder="1" applyAlignment="1" applyProtection="1">
      <alignment horizontal="center"/>
    </xf>
    <xf numFmtId="184" fontId="94" fillId="33" borderId="0" xfId="0" applyFont="1" applyFill="1" applyProtection="1"/>
    <xf numFmtId="184" fontId="103" fillId="33" borderId="0" xfId="0" applyFont="1" applyFill="1" applyProtection="1"/>
    <xf numFmtId="9" fontId="114" fillId="33" borderId="0" xfId="0" applyNumberFormat="1" applyFont="1" applyFill="1" applyProtection="1"/>
    <xf numFmtId="184" fontId="94" fillId="0" borderId="0" xfId="0" applyFont="1" applyFill="1" applyProtection="1"/>
    <xf numFmtId="184" fontId="94" fillId="0" borderId="0" xfId="0" applyFont="1" applyProtection="1"/>
    <xf numFmtId="179" fontId="94" fillId="33" borderId="14" xfId="80" applyNumberFormat="1" applyFont="1" applyFill="1" applyBorder="1" applyAlignment="1" applyProtection="1">
      <alignment horizontal="center"/>
    </xf>
    <xf numFmtId="184" fontId="114" fillId="33" borderId="0" xfId="0" applyFont="1" applyFill="1" applyProtection="1"/>
    <xf numFmtId="184" fontId="93" fillId="0" borderId="14" xfId="0" applyFont="1" applyBorder="1" applyAlignment="1" applyProtection="1">
      <alignment horizontal="right" wrapText="1"/>
    </xf>
    <xf numFmtId="184" fontId="93" fillId="0" borderId="14" xfId="0" applyFont="1" applyBorder="1" applyAlignment="1" applyProtection="1">
      <alignment wrapText="1"/>
    </xf>
    <xf numFmtId="179" fontId="93" fillId="0" borderId="14" xfId="80" applyNumberFormat="1" applyFont="1" applyFill="1" applyBorder="1" applyAlignment="1" applyProtection="1">
      <alignment horizontal="center"/>
    </xf>
    <xf numFmtId="179" fontId="93" fillId="33" borderId="14" xfId="80" applyNumberFormat="1" applyFont="1" applyFill="1" applyBorder="1" applyAlignment="1" applyProtection="1">
      <alignment horizontal="center"/>
    </xf>
    <xf numFmtId="184" fontId="94" fillId="0" borderId="14" xfId="0" applyFont="1" applyBorder="1" applyAlignment="1" applyProtection="1">
      <alignment horizontal="center"/>
    </xf>
    <xf numFmtId="179" fontId="94" fillId="33" borderId="14" xfId="0" applyNumberFormat="1" applyFont="1" applyFill="1" applyBorder="1" applyAlignment="1" applyProtection="1">
      <alignment horizontal="center"/>
    </xf>
    <xf numFmtId="9" fontId="93" fillId="0" borderId="0" xfId="89" applyFont="1" applyAlignment="1" applyProtection="1">
      <alignment horizontal="center"/>
    </xf>
    <xf numFmtId="9" fontId="94" fillId="0" borderId="0" xfId="89" applyFont="1" applyAlignment="1" applyProtection="1">
      <alignment horizontal="center"/>
    </xf>
    <xf numFmtId="184" fontId="10" fillId="0" borderId="0" xfId="0" applyFont="1" applyProtection="1"/>
    <xf numFmtId="184" fontId="94" fillId="0" borderId="14" xfId="0" applyFont="1" applyBorder="1" applyAlignment="1" applyProtection="1">
      <alignment horizontal="right"/>
    </xf>
    <xf numFmtId="9" fontId="94" fillId="0" borderId="14" xfId="89" applyNumberFormat="1" applyFont="1" applyBorder="1" applyAlignment="1" applyProtection="1">
      <alignment horizontal="center" wrapText="1"/>
    </xf>
    <xf numFmtId="184" fontId="93" fillId="0" borderId="0" xfId="0" applyFont="1" applyBorder="1" applyAlignment="1" applyProtection="1">
      <alignment horizontal="right"/>
    </xf>
    <xf numFmtId="184" fontId="94" fillId="0" borderId="0" xfId="0" applyFont="1" applyBorder="1" applyAlignment="1" applyProtection="1">
      <alignment wrapText="1"/>
    </xf>
    <xf numFmtId="184" fontId="94" fillId="33" borderId="0" xfId="0" applyFont="1" applyFill="1" applyBorder="1" applyAlignment="1" applyProtection="1">
      <alignment wrapText="1"/>
    </xf>
    <xf numFmtId="179" fontId="94" fillId="0" borderId="0" xfId="80" applyNumberFormat="1" applyFont="1" applyFill="1" applyBorder="1" applyAlignment="1" applyProtection="1">
      <alignment horizontal="center"/>
    </xf>
    <xf numFmtId="9" fontId="93" fillId="0" borderId="0" xfId="89" applyFont="1" applyBorder="1" applyProtection="1"/>
    <xf numFmtId="184" fontId="104" fillId="33" borderId="0" xfId="0" applyFont="1" applyFill="1" applyBorder="1" applyProtection="1"/>
    <xf numFmtId="184" fontId="93" fillId="0" borderId="0" xfId="0" applyFont="1" applyBorder="1" applyProtection="1"/>
    <xf numFmtId="184" fontId="93" fillId="33" borderId="0" xfId="0" applyFont="1" applyFill="1" applyBorder="1" applyAlignment="1" applyProtection="1">
      <alignment horizontal="right"/>
    </xf>
    <xf numFmtId="184" fontId="94" fillId="39" borderId="14" xfId="0" applyFont="1" applyFill="1" applyBorder="1" applyAlignment="1" applyProtection="1">
      <alignment horizontal="left" vertical="center" wrapText="1"/>
    </xf>
    <xf numFmtId="9" fontId="93" fillId="33" borderId="14" xfId="89" applyFont="1" applyFill="1" applyBorder="1" applyAlignment="1" applyProtection="1">
      <alignment horizontal="center"/>
    </xf>
    <xf numFmtId="9" fontId="93" fillId="33" borderId="14" xfId="89" applyFont="1" applyFill="1" applyBorder="1" applyProtection="1"/>
    <xf numFmtId="184" fontId="109" fillId="33" borderId="0" xfId="0" applyFont="1" applyFill="1" applyAlignment="1" applyProtection="1">
      <alignment vertical="top"/>
    </xf>
    <xf numFmtId="184" fontId="110" fillId="33" borderId="0" xfId="0" applyFont="1" applyFill="1" applyBorder="1" applyProtection="1"/>
    <xf numFmtId="179" fontId="104" fillId="33" borderId="0" xfId="0" applyNumberFormat="1" applyFont="1" applyFill="1" applyProtection="1"/>
    <xf numFmtId="184" fontId="109" fillId="33" borderId="0" xfId="0" applyFont="1" applyFill="1" applyProtection="1"/>
    <xf numFmtId="184" fontId="8" fillId="33" borderId="0" xfId="0" applyFont="1" applyFill="1" applyProtection="1"/>
    <xf numFmtId="184" fontId="113" fillId="33" borderId="0" xfId="0" applyFont="1" applyFill="1" applyProtection="1"/>
    <xf numFmtId="9" fontId="93" fillId="33" borderId="0" xfId="0" applyNumberFormat="1" applyFont="1" applyFill="1" applyProtection="1"/>
    <xf numFmtId="179" fontId="93" fillId="33" borderId="0" xfId="0" applyNumberFormat="1" applyFont="1" applyFill="1" applyProtection="1"/>
    <xf numFmtId="184" fontId="0" fillId="0" borderId="0" xfId="0" applyAlignment="1">
      <alignment wrapText="1"/>
    </xf>
    <xf numFmtId="184" fontId="93" fillId="33" borderId="0" xfId="0" applyFont="1" applyFill="1" applyAlignment="1" applyProtection="1">
      <alignment vertical="center"/>
    </xf>
    <xf numFmtId="184" fontId="93" fillId="0" borderId="14" xfId="0" applyFont="1" applyBorder="1" applyAlignment="1" applyProtection="1">
      <alignment vertical="top" wrapText="1"/>
    </xf>
    <xf numFmtId="184" fontId="106" fillId="45" borderId="14" xfId="0" applyFont="1" applyFill="1" applyBorder="1" applyAlignment="1">
      <alignment horizontal="right" vertical="center" wrapText="1"/>
    </xf>
    <xf numFmtId="184" fontId="0" fillId="0" borderId="0" xfId="0" applyAlignment="1">
      <alignment wrapText="1"/>
    </xf>
    <xf numFmtId="184" fontId="97" fillId="33" borderId="0" xfId="80" applyFont="1" applyFill="1" applyBorder="1" applyAlignment="1" applyProtection="1">
      <alignment horizontal="right"/>
    </xf>
    <xf numFmtId="9" fontId="94" fillId="31" borderId="0" xfId="89" applyFont="1" applyFill="1" applyBorder="1" applyAlignment="1" applyProtection="1">
      <alignment horizontal="center"/>
      <protection locked="0"/>
    </xf>
    <xf numFmtId="179" fontId="93" fillId="31" borderId="14" xfId="80" applyNumberFormat="1" applyFont="1" applyFill="1" applyBorder="1" applyAlignment="1" applyProtection="1">
      <alignment horizontal="center"/>
      <protection locked="0"/>
    </xf>
    <xf numFmtId="184" fontId="0" fillId="0" borderId="0" xfId="0" applyAlignment="1">
      <alignment horizontal="center" wrapText="1"/>
    </xf>
    <xf numFmtId="184" fontId="7" fillId="0" borderId="0" xfId="0" applyFont="1" applyAlignment="1">
      <alignment horizontal="center" wrapText="1"/>
    </xf>
    <xf numFmtId="49" fontId="7" fillId="0" borderId="0" xfId="0" applyNumberFormat="1" applyFont="1" applyAlignment="1">
      <alignment horizontal="center" wrapText="1"/>
    </xf>
    <xf numFmtId="9" fontId="110" fillId="33" borderId="0" xfId="0" applyNumberFormat="1" applyFont="1" applyFill="1" applyBorder="1" applyProtection="1"/>
    <xf numFmtId="184" fontId="119" fillId="33" borderId="0" xfId="0" applyFont="1" applyFill="1" applyAlignment="1" applyProtection="1"/>
    <xf numFmtId="184" fontId="94" fillId="39" borderId="22" xfId="0" applyFont="1" applyFill="1" applyBorder="1" applyAlignment="1">
      <alignment horizontal="center" vertical="center" wrapText="1"/>
    </xf>
    <xf numFmtId="184" fontId="0" fillId="33" borderId="20" xfId="0" applyFill="1" applyBorder="1"/>
    <xf numFmtId="184" fontId="94" fillId="39" borderId="15" xfId="0" applyFont="1" applyFill="1" applyBorder="1" applyAlignment="1">
      <alignment horizontal="center" vertical="center" wrapText="1"/>
    </xf>
    <xf numFmtId="184" fontId="0" fillId="33" borderId="0" xfId="0" applyFill="1" applyAlignment="1">
      <alignment vertical="center"/>
    </xf>
    <xf numFmtId="184" fontId="0" fillId="33" borderId="20" xfId="0" applyFill="1" applyBorder="1" applyAlignment="1">
      <alignment vertical="center"/>
    </xf>
    <xf numFmtId="184" fontId="0" fillId="39" borderId="16" xfId="0" applyFill="1" applyBorder="1"/>
    <xf numFmtId="189" fontId="10" fillId="39" borderId="12" xfId="89" applyNumberFormat="1" applyFont="1" applyFill="1" applyBorder="1" applyAlignment="1">
      <alignment horizontal="center" vertical="center"/>
    </xf>
    <xf numFmtId="184" fontId="0" fillId="33" borderId="17" xfId="0" applyFill="1" applyBorder="1"/>
    <xf numFmtId="184" fontId="10" fillId="33" borderId="15" xfId="0" applyFont="1" applyFill="1" applyBorder="1" applyAlignment="1">
      <alignment vertical="center"/>
    </xf>
    <xf numFmtId="190" fontId="10" fillId="39" borderId="12" xfId="89" applyNumberFormat="1" applyFont="1" applyFill="1" applyBorder="1" applyAlignment="1">
      <alignment horizontal="center" vertical="center"/>
    </xf>
    <xf numFmtId="184" fontId="10" fillId="33" borderId="17" xfId="0" applyFont="1" applyFill="1" applyBorder="1" applyAlignment="1">
      <alignment vertical="center"/>
    </xf>
    <xf numFmtId="184" fontId="0" fillId="39" borderId="23" xfId="0" applyFill="1" applyBorder="1"/>
    <xf numFmtId="190" fontId="10" fillId="39" borderId="26" xfId="89" applyNumberFormat="1" applyFont="1" applyFill="1" applyBorder="1" applyAlignment="1">
      <alignment horizontal="center" vertical="center"/>
    </xf>
    <xf numFmtId="184" fontId="7" fillId="33" borderId="14" xfId="0" applyFont="1" applyFill="1" applyBorder="1" applyAlignment="1">
      <alignment vertical="center"/>
    </xf>
    <xf numFmtId="184" fontId="7" fillId="33" borderId="14" xfId="0" applyFont="1" applyFill="1" applyBorder="1"/>
    <xf numFmtId="43" fontId="7" fillId="33" borderId="14" xfId="30" applyFont="1" applyFill="1" applyBorder="1" applyAlignment="1">
      <alignment vertical="center"/>
    </xf>
    <xf numFmtId="184" fontId="7" fillId="33" borderId="0" xfId="0" applyFont="1" applyFill="1"/>
    <xf numFmtId="190" fontId="7" fillId="33" borderId="14" xfId="89" applyNumberFormat="1" applyFont="1" applyFill="1" applyBorder="1"/>
    <xf numFmtId="43" fontId="7" fillId="33" borderId="14" xfId="30" applyFont="1" applyFill="1" applyBorder="1"/>
    <xf numFmtId="190" fontId="7" fillId="39" borderId="26" xfId="89" applyNumberFormat="1" applyFont="1" applyFill="1" applyBorder="1" applyAlignment="1">
      <alignment horizontal="center" vertical="center"/>
    </xf>
    <xf numFmtId="189" fontId="7" fillId="39" borderId="12" xfId="89" applyNumberFormat="1" applyFont="1" applyFill="1" applyBorder="1" applyAlignment="1">
      <alignment horizontal="center" vertical="center"/>
    </xf>
    <xf numFmtId="184" fontId="7" fillId="33" borderId="0" xfId="0" applyFont="1" applyFill="1" applyAlignment="1">
      <alignment vertical="center"/>
    </xf>
    <xf numFmtId="190" fontId="7" fillId="39" borderId="12" xfId="89" applyNumberFormat="1" applyFont="1" applyFill="1" applyBorder="1" applyAlignment="1">
      <alignment horizontal="center" vertical="center"/>
    </xf>
    <xf numFmtId="185" fontId="94" fillId="33" borderId="0" xfId="30" applyNumberFormat="1" applyFont="1" applyFill="1" applyBorder="1" applyAlignment="1" applyProtection="1">
      <alignment horizontal="right"/>
    </xf>
    <xf numFmtId="185" fontId="100" fillId="33" borderId="50" xfId="30" applyNumberFormat="1" applyFont="1" applyFill="1" applyBorder="1" applyAlignment="1" applyProtection="1">
      <alignment horizontal="right"/>
    </xf>
    <xf numFmtId="185" fontId="93" fillId="33" borderId="12" xfId="80" applyNumberFormat="1" applyFont="1" applyFill="1" applyBorder="1" applyProtection="1"/>
    <xf numFmtId="185" fontId="99" fillId="39" borderId="26" xfId="52" applyNumberFormat="1" applyFont="1" applyFill="1" applyBorder="1" applyAlignment="1" applyProtection="1">
      <alignment horizontal="right"/>
    </xf>
    <xf numFmtId="185" fontId="100" fillId="33" borderId="53" xfId="30" applyNumberFormat="1" applyFont="1" applyFill="1" applyBorder="1" applyAlignment="1" applyProtection="1">
      <alignment horizontal="right"/>
    </xf>
    <xf numFmtId="184" fontId="0" fillId="33" borderId="17" xfId="0" applyFill="1" applyBorder="1" applyAlignment="1">
      <alignment vertical="center"/>
    </xf>
    <xf numFmtId="184" fontId="7" fillId="33" borderId="15" xfId="0" applyFont="1" applyFill="1" applyBorder="1"/>
    <xf numFmtId="43" fontId="7" fillId="33" borderId="15" xfId="30" applyFont="1" applyFill="1" applyBorder="1"/>
    <xf numFmtId="190" fontId="7" fillId="33" borderId="15" xfId="89" applyNumberFormat="1" applyFont="1" applyFill="1" applyBorder="1"/>
    <xf numFmtId="43" fontId="10" fillId="33" borderId="20" xfId="30" applyFont="1" applyFill="1" applyBorder="1" applyAlignment="1">
      <alignment horizontal="right" vertical="center"/>
    </xf>
    <xf numFmtId="43" fontId="10" fillId="33" borderId="20" xfId="30" applyFont="1" applyFill="1" applyBorder="1" applyAlignment="1">
      <alignment vertical="center"/>
    </xf>
    <xf numFmtId="190" fontId="10" fillId="46" borderId="23" xfId="89" applyNumberFormat="1" applyFont="1" applyFill="1" applyBorder="1" applyAlignment="1">
      <alignment horizontal="center" vertical="center"/>
    </xf>
    <xf numFmtId="190" fontId="10" fillId="46" borderId="4" xfId="89" applyNumberFormat="1" applyFont="1" applyFill="1" applyBorder="1" applyAlignment="1">
      <alignment horizontal="center" vertical="center"/>
    </xf>
    <xf numFmtId="184" fontId="0" fillId="33" borderId="4" xfId="0" applyFill="1" applyBorder="1"/>
    <xf numFmtId="190" fontId="10" fillId="46" borderId="26" xfId="89" applyNumberFormat="1" applyFont="1" applyFill="1" applyBorder="1" applyAlignment="1">
      <alignment horizontal="center" vertical="center"/>
    </xf>
    <xf numFmtId="185" fontId="94" fillId="26" borderId="55" xfId="80" applyNumberFormat="1" applyFont="1" applyFill="1" applyBorder="1" applyProtection="1"/>
    <xf numFmtId="185" fontId="94" fillId="26" borderId="0" xfId="80" applyNumberFormat="1" applyFont="1" applyFill="1" applyBorder="1" applyProtection="1"/>
    <xf numFmtId="185" fontId="94" fillId="26" borderId="42" xfId="80" applyNumberFormat="1" applyFont="1" applyFill="1" applyBorder="1" applyProtection="1"/>
    <xf numFmtId="185" fontId="94" fillId="26" borderId="59" xfId="80" applyNumberFormat="1" applyFont="1" applyFill="1" applyBorder="1" applyProtection="1"/>
    <xf numFmtId="185" fontId="93" fillId="26" borderId="55" xfId="80" applyNumberFormat="1" applyFont="1" applyFill="1" applyBorder="1" applyProtection="1"/>
    <xf numFmtId="185" fontId="94" fillId="33" borderId="0" xfId="80" applyNumberFormat="1" applyFont="1" applyFill="1" applyProtection="1"/>
    <xf numFmtId="185" fontId="94" fillId="26" borderId="54" xfId="80" applyNumberFormat="1" applyFont="1" applyFill="1" applyBorder="1" applyProtection="1"/>
    <xf numFmtId="185" fontId="94" fillId="33" borderId="48" xfId="80" applyNumberFormat="1" applyFont="1" applyFill="1" applyBorder="1" applyProtection="1"/>
    <xf numFmtId="185" fontId="94" fillId="26" borderId="49" xfId="80" applyNumberFormat="1" applyFont="1" applyFill="1" applyBorder="1" applyProtection="1"/>
    <xf numFmtId="185" fontId="94" fillId="33" borderId="50" xfId="80" applyNumberFormat="1" applyFont="1" applyFill="1" applyBorder="1" applyProtection="1"/>
    <xf numFmtId="185" fontId="94" fillId="26" borderId="51" xfId="80" applyNumberFormat="1" applyFont="1" applyFill="1" applyBorder="1" applyProtection="1"/>
    <xf numFmtId="185" fontId="94" fillId="26" borderId="52" xfId="80" applyNumberFormat="1" applyFont="1" applyFill="1" applyBorder="1" applyProtection="1"/>
    <xf numFmtId="185" fontId="94" fillId="33" borderId="53" xfId="80" applyNumberFormat="1" applyFont="1" applyFill="1" applyBorder="1" applyProtection="1"/>
    <xf numFmtId="179" fontId="93" fillId="42" borderId="14" xfId="80" applyNumberFormat="1" applyFont="1" applyFill="1" applyBorder="1" applyAlignment="1" applyProtection="1">
      <alignment horizontal="center"/>
      <protection locked="0"/>
    </xf>
    <xf numFmtId="180" fontId="94" fillId="0" borderId="14" xfId="89" applyNumberFormat="1" applyFont="1" applyBorder="1" applyProtection="1"/>
    <xf numFmtId="180" fontId="93" fillId="0" borderId="14" xfId="89" applyNumberFormat="1" applyFont="1" applyBorder="1" applyProtection="1"/>
    <xf numFmtId="9" fontId="94" fillId="33" borderId="14" xfId="89" applyFont="1" applyFill="1" applyBorder="1" applyAlignment="1" applyProtection="1">
      <alignment horizontal="center"/>
    </xf>
    <xf numFmtId="184" fontId="97" fillId="33" borderId="16" xfId="80" applyFont="1" applyFill="1" applyBorder="1" applyProtection="1"/>
    <xf numFmtId="184" fontId="97" fillId="33" borderId="0" xfId="80" applyFont="1" applyFill="1" applyBorder="1" applyAlignment="1" applyProtection="1">
      <alignment horizontal="left"/>
    </xf>
    <xf numFmtId="184" fontId="97" fillId="33" borderId="12" xfId="80" applyFont="1" applyFill="1" applyBorder="1" applyAlignment="1" applyProtection="1">
      <alignment horizontal="left"/>
    </xf>
    <xf numFmtId="184" fontId="97" fillId="33" borderId="0" xfId="80" applyFont="1" applyFill="1" applyProtection="1"/>
    <xf numFmtId="179" fontId="97" fillId="33" borderId="0" xfId="80" applyNumberFormat="1" applyFont="1" applyFill="1" applyBorder="1" applyProtection="1"/>
    <xf numFmtId="184" fontId="97" fillId="33" borderId="0" xfId="80" applyFont="1" applyFill="1" applyBorder="1" applyProtection="1"/>
    <xf numFmtId="184" fontId="108" fillId="43" borderId="26" xfId="0" applyFont="1" applyFill="1" applyBorder="1" applyAlignment="1">
      <alignment wrapText="1"/>
    </xf>
    <xf numFmtId="9" fontId="129" fillId="53" borderId="14" xfId="89" applyFont="1" applyFill="1" applyBorder="1" applyAlignment="1">
      <alignment wrapText="1"/>
    </xf>
    <xf numFmtId="190" fontId="10" fillId="33" borderId="20" xfId="89" applyNumberFormat="1" applyFont="1" applyFill="1" applyBorder="1" applyAlignment="1">
      <alignment vertical="center"/>
    </xf>
    <xf numFmtId="184" fontId="10" fillId="33" borderId="0" xfId="0" applyFont="1" applyFill="1" applyAlignment="1">
      <alignment vertical="center"/>
    </xf>
    <xf numFmtId="180" fontId="93" fillId="33" borderId="14" xfId="89" applyNumberFormat="1" applyFont="1" applyFill="1" applyBorder="1" applyProtection="1"/>
    <xf numFmtId="184" fontId="93" fillId="33" borderId="14" xfId="0" applyFont="1" applyFill="1" applyBorder="1" applyAlignment="1" applyProtection="1">
      <alignment horizontal="right" wrapText="1"/>
    </xf>
    <xf numFmtId="184" fontId="93" fillId="33" borderId="14" xfId="0" applyFont="1" applyFill="1" applyBorder="1" applyAlignment="1" applyProtection="1">
      <alignment wrapText="1"/>
    </xf>
    <xf numFmtId="184" fontId="94" fillId="39" borderId="14" xfId="0" applyFont="1" applyFill="1" applyBorder="1" applyAlignment="1" applyProtection="1">
      <alignment horizontal="center" vertical="center" wrapText="1"/>
    </xf>
    <xf numFmtId="184" fontId="94" fillId="39" borderId="14" xfId="0" applyFont="1" applyFill="1" applyBorder="1" applyAlignment="1" applyProtection="1">
      <alignment horizontal="center" vertical="center"/>
    </xf>
    <xf numFmtId="184" fontId="97" fillId="0" borderId="0" xfId="0" applyFont="1" applyBorder="1" applyAlignment="1" applyProtection="1">
      <alignment vertical="top" wrapText="1"/>
    </xf>
    <xf numFmtId="184" fontId="93" fillId="0" borderId="0" xfId="0" applyFont="1" applyBorder="1" applyAlignment="1" applyProtection="1">
      <alignment wrapText="1"/>
    </xf>
    <xf numFmtId="179" fontId="94" fillId="42" borderId="14" xfId="80" applyNumberFormat="1" applyFont="1" applyFill="1" applyBorder="1" applyAlignment="1" applyProtection="1">
      <alignment horizontal="center"/>
    </xf>
    <xf numFmtId="179" fontId="93" fillId="33" borderId="14" xfId="0" applyNumberFormat="1" applyFont="1" applyFill="1" applyBorder="1" applyAlignment="1" applyProtection="1">
      <alignment horizontal="center"/>
    </xf>
    <xf numFmtId="184" fontId="93" fillId="0" borderId="14" xfId="0" applyFont="1" applyBorder="1" applyAlignment="1" applyProtection="1">
      <alignment horizontal="right"/>
    </xf>
    <xf numFmtId="9" fontId="94" fillId="33" borderId="14" xfId="0" applyNumberFormat="1" applyFont="1" applyFill="1" applyBorder="1" applyAlignment="1" applyProtection="1">
      <alignment horizontal="center" wrapText="1"/>
    </xf>
    <xf numFmtId="9" fontId="93" fillId="0" borderId="14" xfId="89" applyFont="1" applyBorder="1" applyProtection="1"/>
    <xf numFmtId="184" fontId="93" fillId="33" borderId="0" xfId="0" applyFont="1" applyFill="1" applyAlignment="1" applyProtection="1">
      <alignment vertical="center" wrapText="1"/>
    </xf>
    <xf numFmtId="184" fontId="94" fillId="33" borderId="14" xfId="0" applyFont="1" applyFill="1" applyBorder="1" applyAlignment="1" applyProtection="1">
      <alignment horizontal="right" wrapText="1"/>
    </xf>
    <xf numFmtId="184" fontId="94" fillId="33" borderId="14" xfId="0" applyFont="1" applyFill="1" applyBorder="1" applyAlignment="1" applyProtection="1">
      <alignment wrapText="1"/>
    </xf>
    <xf numFmtId="184" fontId="119" fillId="33" borderId="21" xfId="0" applyFont="1" applyFill="1" applyBorder="1" applyAlignment="1" applyProtection="1"/>
    <xf numFmtId="184" fontId="102" fillId="42" borderId="4" xfId="0" applyFont="1" applyFill="1" applyBorder="1" applyAlignment="1" applyProtection="1">
      <alignment horizontal="center" vertical="center"/>
    </xf>
    <xf numFmtId="184" fontId="102" fillId="42" borderId="26" xfId="0" applyFont="1" applyFill="1" applyBorder="1" applyAlignment="1" applyProtection="1">
      <alignment horizontal="center" vertical="center"/>
    </xf>
    <xf numFmtId="184" fontId="94" fillId="39" borderId="20" xfId="0" applyFont="1" applyFill="1" applyBorder="1" applyAlignment="1" applyProtection="1">
      <alignment horizontal="center" vertical="center" wrapText="1"/>
    </xf>
    <xf numFmtId="184" fontId="102" fillId="33" borderId="4" xfId="0" applyFont="1" applyFill="1" applyBorder="1" applyAlignment="1" applyProtection="1">
      <alignment horizontal="center" vertical="center"/>
    </xf>
    <xf numFmtId="184" fontId="102" fillId="33" borderId="26" xfId="0" applyFont="1" applyFill="1" applyBorder="1" applyAlignment="1" applyProtection="1">
      <alignment horizontal="center" vertical="center"/>
    </xf>
    <xf numFmtId="184" fontId="102" fillId="42" borderId="23" xfId="0" applyFont="1" applyFill="1" applyBorder="1" applyAlignment="1" applyProtection="1">
      <alignment horizontal="center" vertical="center"/>
    </xf>
    <xf numFmtId="184" fontId="102" fillId="33" borderId="23" xfId="0" applyFont="1" applyFill="1" applyBorder="1" applyAlignment="1" applyProtection="1">
      <alignment horizontal="center" vertical="center"/>
    </xf>
    <xf numFmtId="184" fontId="145" fillId="33" borderId="0" xfId="0" applyFont="1" applyFill="1" applyProtection="1"/>
    <xf numFmtId="188" fontId="93" fillId="33" borderId="0" xfId="30" applyNumberFormat="1" applyFont="1" applyFill="1" applyProtection="1"/>
    <xf numFmtId="184" fontId="93" fillId="33" borderId="0" xfId="0" applyFont="1" applyFill="1" applyAlignment="1" applyProtection="1">
      <alignment horizontal="right"/>
    </xf>
    <xf numFmtId="184" fontId="103" fillId="33" borderId="0" xfId="0" applyFont="1" applyFill="1" applyAlignment="1" applyProtection="1">
      <alignment vertical="top"/>
    </xf>
    <xf numFmtId="184" fontId="119" fillId="33" borderId="18" xfId="0" applyFont="1" applyFill="1" applyBorder="1" applyAlignment="1" applyProtection="1">
      <alignment vertical="top"/>
    </xf>
    <xf numFmtId="184" fontId="93" fillId="26" borderId="31" xfId="80" applyFont="1" applyFill="1" applyBorder="1" applyProtection="1"/>
    <xf numFmtId="184" fontId="94" fillId="26" borderId="32" xfId="80" applyFont="1" applyFill="1" applyBorder="1" applyAlignment="1" applyProtection="1">
      <alignment horizontal="left"/>
    </xf>
    <xf numFmtId="184" fontId="94" fillId="26" borderId="32" xfId="80" applyFont="1" applyFill="1" applyBorder="1" applyProtection="1"/>
    <xf numFmtId="184" fontId="94" fillId="26" borderId="32" xfId="80" applyFont="1" applyFill="1" applyBorder="1" applyAlignment="1" applyProtection="1">
      <alignment horizontal="center" vertical="center"/>
    </xf>
    <xf numFmtId="179" fontId="94" fillId="33" borderId="34" xfId="80" applyNumberFormat="1" applyFont="1" applyFill="1" applyBorder="1" applyAlignment="1" applyProtection="1">
      <alignment horizontal="right"/>
    </xf>
    <xf numFmtId="179" fontId="94" fillId="33" borderId="35" xfId="80" applyNumberFormat="1" applyFont="1" applyFill="1" applyBorder="1" applyProtection="1"/>
    <xf numFmtId="184" fontId="93" fillId="26" borderId="24" xfId="80" applyFont="1" applyFill="1" applyBorder="1" applyProtection="1"/>
    <xf numFmtId="184" fontId="93" fillId="26" borderId="0" xfId="80" applyFont="1" applyFill="1" applyBorder="1" applyAlignment="1" applyProtection="1">
      <alignment horizontal="left" indent="1"/>
    </xf>
    <xf numFmtId="184" fontId="93" fillId="26" borderId="0" xfId="80" applyFont="1" applyFill="1" applyBorder="1" applyAlignment="1" applyProtection="1">
      <alignment vertical="top" wrapText="1"/>
    </xf>
    <xf numFmtId="184" fontId="93" fillId="26" borderId="0" xfId="80" applyFont="1" applyFill="1" applyBorder="1" applyAlignment="1" applyProtection="1">
      <alignment horizontal="center" vertical="center" wrapText="1"/>
    </xf>
    <xf numFmtId="179" fontId="94" fillId="33" borderId="37" xfId="80" applyNumberFormat="1" applyFont="1" applyFill="1" applyBorder="1" applyProtection="1"/>
    <xf numFmtId="184" fontId="94" fillId="26" borderId="0" xfId="80" applyFont="1" applyFill="1" applyBorder="1" applyAlignment="1" applyProtection="1">
      <alignment horizontal="center" vertical="center"/>
    </xf>
    <xf numFmtId="179" fontId="94" fillId="33" borderId="36" xfId="80" applyNumberFormat="1" applyFont="1" applyFill="1" applyBorder="1" applyProtection="1"/>
    <xf numFmtId="184" fontId="97" fillId="26" borderId="24" xfId="80" applyFont="1" applyFill="1" applyBorder="1" applyProtection="1"/>
    <xf numFmtId="184" fontId="94" fillId="26" borderId="25" xfId="80" applyFont="1" applyFill="1" applyBorder="1" applyProtection="1"/>
    <xf numFmtId="184" fontId="94" fillId="26" borderId="27" xfId="80" applyFont="1" applyFill="1" applyBorder="1" applyAlignment="1" applyProtection="1">
      <alignment horizontal="left"/>
    </xf>
    <xf numFmtId="184" fontId="94" fillId="26" borderId="27" xfId="80" applyFont="1" applyFill="1" applyBorder="1" applyProtection="1"/>
    <xf numFmtId="184" fontId="94" fillId="26" borderId="27" xfId="80" applyFont="1" applyFill="1" applyBorder="1" applyAlignment="1" applyProtection="1">
      <alignment horizontal="center" vertical="center"/>
    </xf>
    <xf numFmtId="179" fontId="94" fillId="33" borderId="38" xfId="80" applyNumberFormat="1" applyFont="1" applyFill="1" applyBorder="1" applyProtection="1"/>
    <xf numFmtId="179" fontId="94" fillId="33" borderId="39" xfId="80" applyNumberFormat="1" applyFont="1" applyFill="1" applyBorder="1" applyProtection="1"/>
    <xf numFmtId="184" fontId="111" fillId="0" borderId="0" xfId="0" applyFont="1" applyAlignment="1" applyProtection="1">
      <alignment vertical="top"/>
    </xf>
    <xf numFmtId="184" fontId="112" fillId="26" borderId="0" xfId="0" applyFont="1" applyFill="1" applyProtection="1"/>
    <xf numFmtId="184" fontId="118" fillId="33" borderId="0" xfId="0" applyFont="1" applyFill="1" applyAlignment="1" applyProtection="1">
      <alignment vertical="top"/>
    </xf>
    <xf numFmtId="184" fontId="115" fillId="33" borderId="0" xfId="0" applyFont="1" applyFill="1" applyAlignment="1" applyProtection="1">
      <alignment vertical="top"/>
    </xf>
    <xf numFmtId="184" fontId="115" fillId="39" borderId="18" xfId="80" applyFont="1" applyFill="1" applyBorder="1" applyProtection="1"/>
    <xf numFmtId="184" fontId="116" fillId="39" borderId="16" xfId="80" applyFont="1" applyFill="1" applyBorder="1" applyProtection="1"/>
    <xf numFmtId="184" fontId="115" fillId="39" borderId="19" xfId="80" applyFont="1" applyFill="1" applyBorder="1" applyProtection="1"/>
    <xf numFmtId="184" fontId="115" fillId="26" borderId="0" xfId="80" applyFont="1" applyFill="1" applyProtection="1"/>
    <xf numFmtId="184" fontId="115" fillId="26" borderId="0" xfId="80" applyFont="1" applyFill="1" applyAlignment="1" applyProtection="1">
      <alignment horizontal="center"/>
    </xf>
    <xf numFmtId="166" fontId="115" fillId="26" borderId="0" xfId="80" applyNumberFormat="1" applyFont="1" applyFill="1" applyProtection="1"/>
    <xf numFmtId="167" fontId="117" fillId="39" borderId="23" xfId="52" applyFont="1" applyFill="1" applyBorder="1" applyProtection="1"/>
    <xf numFmtId="167" fontId="117" fillId="39" borderId="4" xfId="52" applyFont="1" applyFill="1" applyBorder="1" applyProtection="1"/>
    <xf numFmtId="167" fontId="117" fillId="39" borderId="4" xfId="52" applyFont="1" applyFill="1" applyBorder="1" applyAlignment="1" applyProtection="1">
      <alignment horizontal="right"/>
    </xf>
    <xf numFmtId="167" fontId="117" fillId="39" borderId="26" xfId="52" applyFont="1" applyFill="1" applyBorder="1" applyAlignment="1" applyProtection="1">
      <alignment horizontal="right"/>
    </xf>
    <xf numFmtId="184" fontId="110" fillId="26" borderId="0" xfId="0" applyFont="1" applyFill="1" applyProtection="1"/>
    <xf numFmtId="184" fontId="94" fillId="26" borderId="31" xfId="80" applyFont="1" applyFill="1" applyBorder="1" applyAlignment="1" applyProtection="1">
      <alignment horizontal="left"/>
    </xf>
    <xf numFmtId="184" fontId="94" fillId="26" borderId="32" xfId="80" applyFont="1" applyFill="1" applyBorder="1" applyAlignment="1" applyProtection="1">
      <alignment horizontal="center"/>
    </xf>
    <xf numFmtId="179" fontId="94" fillId="33" borderId="40" xfId="80" applyNumberFormat="1" applyFont="1" applyFill="1" applyBorder="1" applyAlignment="1" applyProtection="1">
      <alignment horizontal="right"/>
    </xf>
    <xf numFmtId="179" fontId="94" fillId="33" borderId="41" xfId="80" applyNumberFormat="1" applyFont="1" applyFill="1" applyBorder="1" applyProtection="1"/>
    <xf numFmtId="184" fontId="93" fillId="26" borderId="0" xfId="80" applyFont="1" applyFill="1" applyBorder="1" applyAlignment="1" applyProtection="1">
      <alignment horizontal="right" indent="1"/>
    </xf>
    <xf numFmtId="179" fontId="94" fillId="33" borderId="43" xfId="80" applyNumberFormat="1" applyFont="1" applyFill="1" applyBorder="1" applyProtection="1"/>
    <xf numFmtId="184" fontId="94" fillId="0" borderId="0" xfId="80" applyFont="1" applyFill="1" applyBorder="1" applyProtection="1"/>
    <xf numFmtId="179" fontId="110" fillId="26" borderId="0" xfId="0" applyNumberFormat="1" applyFont="1" applyFill="1" applyProtection="1"/>
    <xf numFmtId="184" fontId="131" fillId="26" borderId="0" xfId="0" applyFont="1" applyFill="1" applyProtection="1"/>
    <xf numFmtId="179" fontId="93" fillId="33" borderId="62" xfId="0" applyNumberFormat="1" applyFont="1" applyFill="1" applyBorder="1" applyAlignment="1" applyProtection="1">
      <alignment vertical="top" wrapText="1"/>
    </xf>
    <xf numFmtId="179" fontId="108" fillId="26" borderId="0" xfId="0" applyNumberFormat="1" applyFont="1" applyFill="1" applyProtection="1"/>
    <xf numFmtId="184" fontId="100" fillId="26" borderId="24" xfId="80" applyFont="1" applyFill="1" applyBorder="1" applyProtection="1"/>
    <xf numFmtId="184" fontId="94" fillId="26" borderId="0" xfId="80" applyFont="1" applyFill="1" applyBorder="1" applyAlignment="1" applyProtection="1">
      <alignment horizontal="right" indent="1"/>
    </xf>
    <xf numFmtId="184" fontId="100" fillId="26" borderId="0" xfId="80" applyFont="1" applyFill="1" applyBorder="1" applyProtection="1"/>
    <xf numFmtId="184" fontId="132" fillId="26" borderId="0" xfId="0" applyFont="1" applyFill="1" applyProtection="1"/>
    <xf numFmtId="184" fontId="100" fillId="26" borderId="0" xfId="0" applyFont="1" applyFill="1" applyProtection="1"/>
    <xf numFmtId="184" fontId="93" fillId="26" borderId="0" xfId="80" applyFont="1" applyFill="1" applyBorder="1" applyAlignment="1" applyProtection="1">
      <alignment horizontal="center" vertical="center"/>
    </xf>
    <xf numFmtId="179" fontId="93" fillId="33" borderId="43" xfId="80" applyNumberFormat="1" applyFont="1" applyFill="1" applyBorder="1" applyProtection="1"/>
    <xf numFmtId="184" fontId="108" fillId="26" borderId="0" xfId="0" applyFont="1" applyFill="1" applyProtection="1"/>
    <xf numFmtId="184" fontId="94" fillId="26" borderId="0" xfId="80" applyFont="1" applyFill="1" applyBorder="1" applyAlignment="1" applyProtection="1">
      <alignment horizontal="right"/>
    </xf>
    <xf numFmtId="184" fontId="93" fillId="26" borderId="0" xfId="80" applyFont="1" applyFill="1" applyBorder="1" applyAlignment="1" applyProtection="1">
      <alignment horizontal="right" vertical="top" indent="1"/>
    </xf>
    <xf numFmtId="184" fontId="93" fillId="26" borderId="25" xfId="80" applyFont="1" applyFill="1" applyBorder="1" applyProtection="1"/>
    <xf numFmtId="184" fontId="94" fillId="26" borderId="27" xfId="80" applyFont="1" applyFill="1" applyBorder="1" applyAlignment="1" applyProtection="1">
      <alignment horizontal="right"/>
    </xf>
    <xf numFmtId="179" fontId="94" fillId="33" borderId="44" xfId="80" applyNumberFormat="1" applyFont="1" applyFill="1" applyBorder="1" applyProtection="1"/>
    <xf numFmtId="179" fontId="94" fillId="33" borderId="45" xfId="80" applyNumberFormat="1" applyFont="1" applyFill="1" applyBorder="1" applyProtection="1"/>
    <xf numFmtId="184" fontId="83" fillId="33" borderId="0" xfId="0" applyFont="1" applyFill="1" applyProtection="1"/>
    <xf numFmtId="184" fontId="82" fillId="33" borderId="0" xfId="0" applyFont="1" applyFill="1" applyProtection="1"/>
    <xf numFmtId="43" fontId="93" fillId="26" borderId="0" xfId="0" applyNumberFormat="1" applyFont="1" applyFill="1" applyProtection="1"/>
    <xf numFmtId="184" fontId="93" fillId="42" borderId="0" xfId="80" applyFont="1" applyFill="1" applyBorder="1" applyAlignment="1" applyProtection="1">
      <alignment vertical="top" wrapText="1"/>
      <protection locked="0"/>
    </xf>
    <xf numFmtId="179" fontId="94" fillId="33" borderId="0" xfId="0" applyNumberFormat="1" applyFont="1" applyFill="1" applyBorder="1" applyProtection="1"/>
    <xf numFmtId="10" fontId="93" fillId="26" borderId="0" xfId="89" applyNumberFormat="1" applyFont="1" applyFill="1" applyProtection="1"/>
    <xf numFmtId="184" fontId="111" fillId="33" borderId="0" xfId="0" applyFont="1" applyFill="1" applyAlignment="1" applyProtection="1">
      <alignment vertical="top"/>
    </xf>
    <xf numFmtId="184" fontId="112" fillId="33" borderId="0" xfId="0" applyFont="1" applyFill="1" applyProtection="1"/>
    <xf numFmtId="184" fontId="105" fillId="33" borderId="0" xfId="0" applyFont="1" applyFill="1" applyAlignment="1" applyProtection="1">
      <alignment vertical="top"/>
    </xf>
    <xf numFmtId="179" fontId="93" fillId="33" borderId="57" xfId="80" applyNumberFormat="1" applyFont="1" applyFill="1" applyBorder="1" applyAlignment="1" applyProtection="1">
      <alignment horizontal="right"/>
    </xf>
    <xf numFmtId="179" fontId="93" fillId="33" borderId="64" xfId="80" applyNumberFormat="1" applyFont="1" applyFill="1" applyBorder="1" applyAlignment="1" applyProtection="1">
      <alignment horizontal="right"/>
    </xf>
    <xf numFmtId="179" fontId="93" fillId="33" borderId="63" xfId="80" applyNumberFormat="1" applyFont="1" applyFill="1" applyBorder="1" applyAlignment="1" applyProtection="1">
      <alignment horizontal="right"/>
    </xf>
    <xf numFmtId="179" fontId="93" fillId="33" borderId="50" xfId="80" applyNumberFormat="1" applyFont="1" applyFill="1" applyBorder="1" applyAlignment="1" applyProtection="1">
      <alignment horizontal="right"/>
    </xf>
    <xf numFmtId="179" fontId="94" fillId="33" borderId="49" xfId="80" applyNumberFormat="1" applyFont="1" applyFill="1" applyBorder="1" applyProtection="1"/>
    <xf numFmtId="179" fontId="94" fillId="33" borderId="50" xfId="80" applyNumberFormat="1" applyFont="1" applyFill="1" applyBorder="1" applyProtection="1"/>
    <xf numFmtId="179" fontId="94" fillId="33" borderId="57" xfId="80" applyNumberFormat="1" applyFont="1" applyFill="1" applyBorder="1" applyProtection="1"/>
    <xf numFmtId="179" fontId="94" fillId="33" borderId="4" xfId="80" applyNumberFormat="1" applyFont="1" applyFill="1" applyBorder="1" applyAlignment="1" applyProtection="1">
      <alignment horizontal="right"/>
    </xf>
    <xf numFmtId="179" fontId="94" fillId="33" borderId="48" xfId="0" applyNumberFormat="1" applyFont="1" applyFill="1" applyBorder="1" applyProtection="1"/>
    <xf numFmtId="179" fontId="94" fillId="33" borderId="50" xfId="0" applyNumberFormat="1" applyFont="1" applyFill="1" applyBorder="1" applyProtection="1"/>
    <xf numFmtId="179" fontId="94" fillId="33" borderId="26" xfId="80" applyNumberFormat="1" applyFont="1" applyFill="1" applyBorder="1" applyAlignment="1" applyProtection="1">
      <alignment horizontal="right"/>
    </xf>
    <xf numFmtId="179" fontId="94" fillId="33" borderId="53" xfId="0" applyNumberFormat="1" applyFont="1" applyFill="1" applyBorder="1" applyProtection="1"/>
    <xf numFmtId="9" fontId="93" fillId="33" borderId="0" xfId="89" applyFont="1" applyFill="1" applyProtection="1"/>
    <xf numFmtId="184" fontId="93" fillId="42" borderId="0" xfId="0" applyFont="1" applyFill="1" applyProtection="1">
      <protection locked="0"/>
    </xf>
    <xf numFmtId="184" fontId="94" fillId="37" borderId="0" xfId="0" applyFont="1" applyFill="1" applyAlignment="1" applyProtection="1">
      <alignment vertical="top"/>
    </xf>
    <xf numFmtId="184" fontId="119" fillId="33" borderId="0" xfId="0" applyFont="1" applyFill="1" applyAlignment="1" applyProtection="1">
      <alignment vertical="top"/>
    </xf>
    <xf numFmtId="184" fontId="126" fillId="33" borderId="0" xfId="0" applyFont="1" applyFill="1" applyAlignment="1" applyProtection="1">
      <alignment vertical="top"/>
    </xf>
    <xf numFmtId="184" fontId="119" fillId="37" borderId="0" xfId="0" applyFont="1" applyFill="1" applyAlignment="1" applyProtection="1">
      <alignment vertical="top"/>
    </xf>
    <xf numFmtId="9" fontId="94" fillId="42" borderId="14" xfId="89" applyFont="1" applyFill="1" applyBorder="1" applyProtection="1">
      <protection locked="0"/>
    </xf>
    <xf numFmtId="184" fontId="94" fillId="39" borderId="18" xfId="80" applyFont="1" applyFill="1" applyBorder="1" applyAlignment="1" applyProtection="1">
      <alignment wrapText="1"/>
    </xf>
    <xf numFmtId="184" fontId="94" fillId="39" borderId="21" xfId="80" applyFont="1" applyFill="1" applyBorder="1" applyAlignment="1" applyProtection="1">
      <alignment wrapText="1"/>
    </xf>
    <xf numFmtId="9" fontId="94" fillId="33" borderId="18" xfId="80" applyNumberFormat="1" applyFont="1" applyFill="1" applyBorder="1" applyProtection="1"/>
    <xf numFmtId="184" fontId="93" fillId="33" borderId="0" xfId="80" applyFont="1" applyFill="1" applyBorder="1" applyAlignment="1" applyProtection="1">
      <alignment vertical="top" wrapText="1"/>
    </xf>
    <xf numFmtId="9" fontId="97" fillId="33" borderId="0" xfId="80" applyNumberFormat="1" applyFont="1" applyFill="1" applyBorder="1" applyProtection="1"/>
    <xf numFmtId="179" fontId="93" fillId="0" borderId="14" xfId="0" applyNumberFormat="1" applyFont="1" applyFill="1" applyBorder="1" applyAlignment="1" applyProtection="1">
      <alignment horizontal="center"/>
    </xf>
    <xf numFmtId="9" fontId="93" fillId="33" borderId="0" xfId="89" applyFont="1" applyFill="1" applyBorder="1" applyAlignment="1" applyProtection="1">
      <alignment horizontal="center"/>
    </xf>
    <xf numFmtId="179" fontId="94" fillId="33" borderId="0" xfId="0" applyNumberFormat="1" applyFont="1" applyFill="1" applyBorder="1" applyAlignment="1" applyProtection="1">
      <alignment horizontal="center"/>
    </xf>
    <xf numFmtId="9" fontId="93" fillId="33" borderId="0" xfId="89" applyFont="1" applyFill="1" applyBorder="1" applyProtection="1"/>
    <xf numFmtId="184" fontId="94" fillId="33" borderId="23" xfId="0" applyFont="1" applyFill="1" applyBorder="1" applyAlignment="1" applyProtection="1">
      <alignment wrapText="1"/>
    </xf>
    <xf numFmtId="9" fontId="93" fillId="33" borderId="4" xfId="89" applyFont="1" applyFill="1" applyBorder="1" applyAlignment="1" applyProtection="1">
      <alignment horizontal="center"/>
    </xf>
    <xf numFmtId="179" fontId="94" fillId="33" borderId="26" xfId="0" applyNumberFormat="1" applyFont="1" applyFill="1" applyBorder="1" applyAlignment="1" applyProtection="1">
      <alignment horizontal="center"/>
    </xf>
    <xf numFmtId="184" fontId="94" fillId="33" borderId="19" xfId="0" applyFont="1" applyFill="1" applyBorder="1" applyAlignment="1" applyProtection="1">
      <alignment wrapText="1"/>
    </xf>
    <xf numFmtId="9" fontId="93" fillId="33" borderId="21" xfId="89" applyFont="1" applyFill="1" applyBorder="1" applyAlignment="1" applyProtection="1">
      <alignment horizontal="center"/>
    </xf>
    <xf numFmtId="179" fontId="94" fillId="33" borderId="30" xfId="0" applyNumberFormat="1" applyFont="1" applyFill="1" applyBorder="1" applyAlignment="1" applyProtection="1">
      <alignment horizontal="center"/>
    </xf>
    <xf numFmtId="9" fontId="94" fillId="33" borderId="0" xfId="89" applyFont="1" applyFill="1" applyBorder="1" applyAlignment="1" applyProtection="1">
      <alignment horizontal="center"/>
    </xf>
    <xf numFmtId="179" fontId="103" fillId="33" borderId="0" xfId="0" applyNumberFormat="1" applyFont="1" applyFill="1" applyBorder="1" applyAlignment="1" applyProtection="1">
      <alignment horizontal="center"/>
    </xf>
    <xf numFmtId="184" fontId="94" fillId="33" borderId="0" xfId="0" applyFont="1" applyFill="1" applyBorder="1" applyProtection="1"/>
    <xf numFmtId="184" fontId="114" fillId="33" borderId="0" xfId="0" applyFont="1" applyFill="1" applyBorder="1" applyProtection="1"/>
    <xf numFmtId="184" fontId="103" fillId="33" borderId="0" xfId="0" applyFont="1" applyFill="1" applyBorder="1" applyProtection="1"/>
    <xf numFmtId="179" fontId="103" fillId="33" borderId="0" xfId="0" applyNumberFormat="1" applyFont="1" applyFill="1" applyBorder="1" applyProtection="1"/>
    <xf numFmtId="179" fontId="110" fillId="33" borderId="0" xfId="0" applyNumberFormat="1" applyFont="1" applyFill="1" applyBorder="1" applyProtection="1"/>
    <xf numFmtId="9" fontId="114" fillId="33" borderId="0" xfId="89" applyNumberFormat="1" applyFont="1" applyFill="1" applyBorder="1" applyAlignment="1" applyProtection="1">
      <alignment horizontal="right" wrapText="1"/>
    </xf>
    <xf numFmtId="9" fontId="114" fillId="33" borderId="0" xfId="89" applyFont="1" applyFill="1" applyBorder="1" applyProtection="1"/>
    <xf numFmtId="179" fontId="110" fillId="33" borderId="0" xfId="0" applyNumberFormat="1" applyFont="1" applyFill="1" applyProtection="1"/>
    <xf numFmtId="184" fontId="114" fillId="33" borderId="0" xfId="0" applyFont="1" applyFill="1" applyBorder="1" applyAlignment="1" applyProtection="1">
      <alignment vertical="top"/>
    </xf>
    <xf numFmtId="184" fontId="93" fillId="0" borderId="0" xfId="0" applyFont="1" applyAlignment="1" applyProtection="1">
      <alignment vertical="top"/>
    </xf>
    <xf numFmtId="1" fontId="94" fillId="39" borderId="18" xfId="0" applyNumberFormat="1" applyFont="1" applyFill="1" applyBorder="1" applyAlignment="1" applyProtection="1">
      <alignment horizontal="center" vertical="top" wrapText="1"/>
    </xf>
    <xf numFmtId="1" fontId="94" fillId="39" borderId="28" xfId="0" applyNumberFormat="1" applyFont="1" applyFill="1" applyBorder="1" applyAlignment="1" applyProtection="1">
      <alignment horizontal="center" vertical="top" wrapText="1"/>
    </xf>
    <xf numFmtId="2" fontId="92" fillId="39" borderId="16" xfId="0" applyNumberFormat="1" applyFont="1" applyFill="1" applyBorder="1" applyAlignment="1" applyProtection="1">
      <alignment vertical="top" wrapText="1"/>
    </xf>
    <xf numFmtId="1" fontId="94" fillId="39" borderId="0" xfId="0" applyNumberFormat="1" applyFont="1" applyFill="1" applyBorder="1" applyAlignment="1" applyProtection="1">
      <alignment horizontal="center" vertical="top" wrapText="1"/>
    </xf>
    <xf numFmtId="1" fontId="94" fillId="39" borderId="12" xfId="0" applyNumberFormat="1" applyFont="1" applyFill="1" applyBorder="1" applyAlignment="1" applyProtection="1">
      <alignment horizontal="center" vertical="top" wrapText="1"/>
    </xf>
    <xf numFmtId="2" fontId="94" fillId="39" borderId="19" xfId="0" applyNumberFormat="1" applyFont="1" applyFill="1" applyBorder="1" applyAlignment="1" applyProtection="1">
      <alignment vertical="top" wrapText="1"/>
    </xf>
    <xf numFmtId="2" fontId="93" fillId="39" borderId="21" xfId="0" applyNumberFormat="1" applyFont="1" applyFill="1" applyBorder="1" applyAlignment="1" applyProtection="1">
      <alignment vertical="top" wrapText="1"/>
    </xf>
    <xf numFmtId="2" fontId="93" fillId="39" borderId="30" xfId="0" applyNumberFormat="1" applyFont="1" applyFill="1" applyBorder="1" applyAlignment="1" applyProtection="1">
      <alignment vertical="top" wrapText="1"/>
    </xf>
    <xf numFmtId="2" fontId="93" fillId="33" borderId="0" xfId="0" applyNumberFormat="1" applyFont="1" applyFill="1" applyBorder="1" applyAlignment="1" applyProtection="1">
      <alignment vertical="top" wrapText="1"/>
    </xf>
    <xf numFmtId="179" fontId="93" fillId="33" borderId="55" xfId="0" applyNumberFormat="1" applyFont="1" applyFill="1" applyBorder="1" applyAlignment="1" applyProtection="1">
      <alignment vertical="top" wrapText="1"/>
    </xf>
    <xf numFmtId="179" fontId="93" fillId="33" borderId="48" xfId="0" applyNumberFormat="1" applyFont="1" applyFill="1" applyBorder="1" applyAlignment="1" applyProtection="1">
      <alignment vertical="top" wrapText="1"/>
    </xf>
    <xf numFmtId="179" fontId="93" fillId="33" borderId="42" xfId="0" applyNumberFormat="1" applyFont="1" applyFill="1" applyBorder="1" applyAlignment="1" applyProtection="1">
      <alignment vertical="top" wrapText="1"/>
    </xf>
    <xf numFmtId="179" fontId="93" fillId="33" borderId="50" xfId="0" applyNumberFormat="1" applyFont="1" applyFill="1" applyBorder="1" applyAlignment="1" applyProtection="1">
      <alignment vertical="top" wrapText="1"/>
    </xf>
    <xf numFmtId="179" fontId="93" fillId="33" borderId="52" xfId="0" applyNumberFormat="1" applyFont="1" applyFill="1" applyBorder="1" applyAlignment="1" applyProtection="1">
      <alignment vertical="top" wrapText="1"/>
    </xf>
    <xf numFmtId="179" fontId="93" fillId="33" borderId="53" xfId="0" applyNumberFormat="1" applyFont="1" applyFill="1" applyBorder="1" applyAlignment="1" applyProtection="1">
      <alignment vertical="top" wrapText="1"/>
    </xf>
    <xf numFmtId="2" fontId="94" fillId="39" borderId="23" xfId="0" applyNumberFormat="1" applyFont="1" applyFill="1" applyBorder="1" applyAlignment="1" applyProtection="1">
      <alignment vertical="top" wrapText="1"/>
    </xf>
    <xf numFmtId="179" fontId="93" fillId="39" borderId="4" xfId="0" applyNumberFormat="1" applyFont="1" applyFill="1" applyBorder="1" applyAlignment="1" applyProtection="1">
      <alignment vertical="top" wrapText="1"/>
    </xf>
    <xf numFmtId="179" fontId="93" fillId="39" borderId="26" xfId="0" applyNumberFormat="1" applyFont="1" applyFill="1" applyBorder="1" applyAlignment="1" applyProtection="1">
      <alignment vertical="top" wrapText="1"/>
    </xf>
    <xf numFmtId="179" fontId="93" fillId="33" borderId="69" xfId="0" applyNumberFormat="1" applyFont="1" applyFill="1" applyBorder="1" applyAlignment="1" applyProtection="1">
      <alignment vertical="top" wrapText="1"/>
    </xf>
    <xf numFmtId="179" fontId="93" fillId="33" borderId="50" xfId="80" applyNumberFormat="1" applyFont="1" applyFill="1" applyBorder="1" applyProtection="1"/>
    <xf numFmtId="179" fontId="93" fillId="33" borderId="53" xfId="80" applyNumberFormat="1" applyFont="1" applyFill="1" applyBorder="1" applyProtection="1"/>
    <xf numFmtId="179" fontId="94" fillId="39" borderId="4" xfId="0" applyNumberFormat="1" applyFont="1" applyFill="1" applyBorder="1" applyAlignment="1" applyProtection="1">
      <alignment vertical="top" wrapText="1"/>
    </xf>
    <xf numFmtId="179" fontId="94" fillId="39" borderId="26" xfId="0" applyNumberFormat="1" applyFont="1" applyFill="1" applyBorder="1" applyAlignment="1" applyProtection="1">
      <alignment vertical="top" wrapText="1"/>
    </xf>
    <xf numFmtId="179" fontId="93" fillId="33" borderId="59" xfId="0" applyNumberFormat="1" applyFont="1" applyFill="1" applyBorder="1" applyAlignment="1" applyProtection="1">
      <alignment vertical="top" wrapText="1"/>
    </xf>
    <xf numFmtId="179" fontId="93" fillId="33" borderId="60" xfId="0" applyNumberFormat="1" applyFont="1" applyFill="1" applyBorder="1" applyAlignment="1" applyProtection="1">
      <alignment vertical="top" wrapText="1"/>
    </xf>
    <xf numFmtId="184" fontId="105" fillId="0" borderId="0" xfId="0" applyFont="1" applyAlignment="1" applyProtection="1">
      <alignment vertical="top"/>
    </xf>
    <xf numFmtId="184" fontId="107" fillId="33" borderId="0" xfId="0" applyFont="1" applyFill="1" applyAlignment="1" applyProtection="1">
      <alignment vertical="top"/>
    </xf>
    <xf numFmtId="184" fontId="82" fillId="33" borderId="0" xfId="0" applyFont="1" applyFill="1" applyAlignment="1" applyProtection="1">
      <alignment vertical="top"/>
    </xf>
    <xf numFmtId="184" fontId="82" fillId="0" borderId="0" xfId="0" applyFont="1" applyAlignment="1" applyProtection="1">
      <alignment vertical="top"/>
    </xf>
    <xf numFmtId="49" fontId="93" fillId="26" borderId="0" xfId="80" applyNumberFormat="1" applyFont="1" applyFill="1" applyAlignment="1" applyProtection="1">
      <alignment horizontal="right"/>
    </xf>
    <xf numFmtId="184" fontId="93" fillId="26" borderId="0" xfId="80" applyNumberFormat="1" applyFont="1" applyFill="1" applyProtection="1"/>
    <xf numFmtId="167" fontId="93" fillId="26" borderId="0" xfId="80" applyNumberFormat="1" applyFont="1" applyFill="1" applyProtection="1"/>
    <xf numFmtId="184" fontId="94" fillId="26" borderId="0" xfId="80" applyFont="1" applyFill="1" applyBorder="1" applyAlignment="1" applyProtection="1"/>
    <xf numFmtId="179" fontId="114" fillId="26" borderId="0" xfId="0" applyNumberFormat="1" applyFont="1" applyFill="1" applyProtection="1"/>
    <xf numFmtId="184" fontId="97" fillId="33" borderId="0" xfId="80" applyFont="1" applyFill="1" applyBorder="1" applyAlignment="1" applyProtection="1">
      <alignment horizontal="left" indent="2"/>
    </xf>
    <xf numFmtId="14" fontId="93" fillId="33" borderId="0" xfId="80" applyNumberFormat="1" applyFont="1" applyFill="1" applyBorder="1" applyAlignment="1" applyProtection="1">
      <alignment horizontal="left"/>
    </xf>
    <xf numFmtId="184" fontId="94" fillId="33" borderId="0" xfId="80" applyFont="1" applyFill="1" applyBorder="1" applyAlignment="1" applyProtection="1">
      <alignment horizontal="left" indent="2"/>
    </xf>
    <xf numFmtId="179" fontId="94" fillId="26" borderId="0" xfId="0" applyNumberFormat="1" applyFont="1" applyFill="1" applyProtection="1"/>
    <xf numFmtId="179" fontId="94" fillId="0" borderId="57" xfId="80" applyNumberFormat="1" applyFont="1" applyFill="1" applyBorder="1" applyAlignment="1" applyProtection="1">
      <alignment horizontal="right"/>
    </xf>
    <xf numFmtId="179" fontId="94" fillId="33" borderId="51" xfId="80" applyNumberFormat="1" applyFont="1" applyFill="1" applyBorder="1" applyProtection="1"/>
    <xf numFmtId="179" fontId="94" fillId="33" borderId="58" xfId="80" applyNumberFormat="1" applyFont="1" applyFill="1" applyBorder="1" applyProtection="1"/>
    <xf numFmtId="9" fontId="93" fillId="33" borderId="0" xfId="89" applyNumberFormat="1" applyFont="1" applyFill="1" applyProtection="1"/>
    <xf numFmtId="183" fontId="93" fillId="33" borderId="0" xfId="0" applyNumberFormat="1" applyFont="1" applyFill="1" applyProtection="1"/>
    <xf numFmtId="9" fontId="93" fillId="26" borderId="0" xfId="89" applyNumberFormat="1" applyFont="1" applyFill="1" applyProtection="1"/>
    <xf numFmtId="10" fontId="93" fillId="33" borderId="0" xfId="89" applyNumberFormat="1" applyFont="1" applyFill="1" applyProtection="1"/>
    <xf numFmtId="183" fontId="94" fillId="33" borderId="0" xfId="0" applyNumberFormat="1" applyFont="1" applyFill="1" applyProtection="1"/>
    <xf numFmtId="9" fontId="93" fillId="26" borderId="0" xfId="89" applyFont="1" applyFill="1" applyProtection="1"/>
    <xf numFmtId="179" fontId="94" fillId="33" borderId="0" xfId="0" applyNumberFormat="1" applyFont="1" applyFill="1" applyProtection="1"/>
    <xf numFmtId="179" fontId="94" fillId="33" borderId="56" xfId="0" applyNumberFormat="1" applyFont="1" applyFill="1" applyBorder="1" applyProtection="1"/>
    <xf numFmtId="179" fontId="94" fillId="33" borderId="57" xfId="0" applyNumberFormat="1" applyFont="1" applyFill="1" applyBorder="1" applyProtection="1"/>
    <xf numFmtId="179" fontId="94" fillId="33" borderId="58" xfId="0" applyNumberFormat="1" applyFont="1" applyFill="1" applyBorder="1" applyProtection="1"/>
    <xf numFmtId="179" fontId="94" fillId="33" borderId="30" xfId="0" applyNumberFormat="1" applyFont="1" applyFill="1" applyBorder="1" applyProtection="1"/>
    <xf numFmtId="185" fontId="94" fillId="33" borderId="55" xfId="0" applyNumberFormat="1" applyFont="1" applyFill="1" applyBorder="1" applyProtection="1"/>
    <xf numFmtId="185" fontId="94" fillId="33" borderId="42" xfId="0" applyNumberFormat="1" applyFont="1" applyFill="1" applyBorder="1" applyProtection="1"/>
    <xf numFmtId="185" fontId="94" fillId="33" borderId="52" xfId="0" applyNumberFormat="1" applyFont="1" applyFill="1" applyBorder="1" applyProtection="1"/>
    <xf numFmtId="179" fontId="94" fillId="33" borderId="21" xfId="0" applyNumberFormat="1" applyFont="1" applyFill="1" applyBorder="1" applyProtection="1"/>
    <xf numFmtId="10" fontId="94" fillId="33" borderId="59" xfId="89" applyNumberFormat="1" applyFont="1" applyFill="1" applyBorder="1" applyProtection="1"/>
    <xf numFmtId="184" fontId="93" fillId="33" borderId="18" xfId="80" applyFont="1" applyFill="1" applyBorder="1" applyAlignment="1" applyProtection="1">
      <alignment horizontal="left"/>
    </xf>
    <xf numFmtId="10" fontId="93" fillId="33" borderId="0" xfId="80" applyNumberFormat="1" applyFont="1" applyFill="1" applyBorder="1" applyProtection="1"/>
    <xf numFmtId="184" fontId="94" fillId="39" borderId="0" xfId="80" applyFont="1" applyFill="1" applyBorder="1" applyAlignment="1" applyProtection="1">
      <alignment horizontal="left"/>
    </xf>
    <xf numFmtId="184" fontId="94" fillId="39" borderId="21" xfId="80" applyFont="1" applyFill="1" applyBorder="1" applyAlignment="1" applyProtection="1">
      <alignment horizontal="left"/>
    </xf>
    <xf numFmtId="185" fontId="94" fillId="33" borderId="47" xfId="0" applyNumberFormat="1" applyFont="1" applyFill="1" applyBorder="1" applyProtection="1"/>
    <xf numFmtId="184" fontId="93" fillId="33" borderId="22" xfId="80" applyFont="1" applyFill="1" applyBorder="1" applyAlignment="1" applyProtection="1">
      <alignment horizontal="left"/>
    </xf>
    <xf numFmtId="185" fontId="94" fillId="0" borderId="54" xfId="0" applyNumberFormat="1" applyFont="1" applyFill="1" applyBorder="1" applyProtection="1"/>
    <xf numFmtId="185" fontId="94" fillId="0" borderId="48" xfId="0" applyNumberFormat="1" applyFont="1" applyFill="1" applyBorder="1" applyProtection="1"/>
    <xf numFmtId="10" fontId="94" fillId="0" borderId="49" xfId="89" applyNumberFormat="1" applyFont="1" applyFill="1" applyBorder="1" applyProtection="1"/>
    <xf numFmtId="10" fontId="94" fillId="0" borderId="50" xfId="89" applyNumberFormat="1" applyFont="1" applyFill="1" applyBorder="1" applyProtection="1"/>
    <xf numFmtId="185" fontId="94" fillId="0" borderId="49" xfId="0" applyNumberFormat="1" applyFont="1" applyFill="1" applyBorder="1" applyProtection="1"/>
    <xf numFmtId="185" fontId="94" fillId="0" borderId="50" xfId="0" applyNumberFormat="1" applyFont="1" applyFill="1" applyBorder="1" applyProtection="1"/>
    <xf numFmtId="184" fontId="93" fillId="33" borderId="19" xfId="80" applyFont="1" applyFill="1" applyBorder="1" applyAlignment="1" applyProtection="1">
      <alignment horizontal="left"/>
    </xf>
    <xf numFmtId="184" fontId="93" fillId="33" borderId="0" xfId="0" applyFont="1" applyFill="1" applyBorder="1" applyAlignment="1" applyProtection="1">
      <alignment vertical="top"/>
    </xf>
    <xf numFmtId="184" fontId="105" fillId="33" borderId="0" xfId="0" applyFont="1" applyFill="1" applyBorder="1" applyAlignment="1" applyProtection="1">
      <alignment vertical="top"/>
    </xf>
    <xf numFmtId="184" fontId="97" fillId="33" borderId="21" xfId="80" applyFont="1" applyFill="1" applyBorder="1" applyAlignment="1" applyProtection="1">
      <alignment horizontal="right"/>
    </xf>
    <xf numFmtId="1" fontId="92" fillId="33" borderId="21" xfId="0" applyNumberFormat="1" applyFont="1" applyFill="1" applyBorder="1" applyAlignment="1" applyProtection="1">
      <alignment vertical="top" wrapText="1"/>
    </xf>
    <xf numFmtId="182" fontId="93" fillId="33" borderId="14" xfId="0" applyNumberFormat="1" applyFont="1" applyFill="1" applyBorder="1" applyAlignment="1" applyProtection="1">
      <alignment vertical="top" wrapText="1"/>
    </xf>
    <xf numFmtId="2" fontId="93" fillId="33" borderId="14" xfId="0" applyNumberFormat="1" applyFont="1" applyFill="1" applyBorder="1" applyAlignment="1" applyProtection="1">
      <alignment vertical="top" wrapText="1"/>
    </xf>
    <xf numFmtId="182" fontId="108" fillId="33" borderId="14" xfId="0" applyNumberFormat="1" applyFont="1" applyFill="1" applyBorder="1" applyAlignment="1" applyProtection="1">
      <alignment vertical="top" wrapText="1"/>
    </xf>
    <xf numFmtId="2" fontId="108" fillId="33" borderId="14" xfId="0" applyNumberFormat="1" applyFont="1" applyFill="1" applyBorder="1" applyAlignment="1" applyProtection="1">
      <alignment vertical="top" wrapText="1"/>
    </xf>
    <xf numFmtId="179" fontId="108" fillId="33" borderId="14" xfId="80" applyNumberFormat="1" applyFont="1" applyFill="1" applyBorder="1" applyAlignment="1" applyProtection="1">
      <alignment horizontal="center"/>
    </xf>
    <xf numFmtId="184" fontId="104" fillId="0" borderId="0" xfId="0" applyFont="1" applyProtection="1"/>
    <xf numFmtId="184" fontId="108" fillId="0" borderId="0" xfId="0" applyFont="1" applyFill="1" applyProtection="1"/>
    <xf numFmtId="185" fontId="93" fillId="33" borderId="14" xfId="80" applyNumberFormat="1" applyFont="1" applyFill="1" applyBorder="1" applyAlignment="1" applyProtection="1">
      <alignment horizontal="center"/>
    </xf>
    <xf numFmtId="184" fontId="93" fillId="33" borderId="0" xfId="0" applyFont="1" applyFill="1" applyAlignment="1" applyProtection="1">
      <alignment horizontal="center"/>
    </xf>
    <xf numFmtId="43" fontId="94" fillId="33" borderId="14" xfId="30" applyFont="1" applyFill="1" applyBorder="1" applyAlignment="1" applyProtection="1">
      <alignment horizontal="center" vertical="center" wrapText="1"/>
    </xf>
    <xf numFmtId="182" fontId="93" fillId="33" borderId="14" xfId="0" applyNumberFormat="1" applyFont="1" applyFill="1" applyBorder="1" applyAlignment="1" applyProtection="1">
      <alignment horizontal="left" vertical="center" wrapText="1"/>
    </xf>
    <xf numFmtId="2" fontId="93" fillId="33" borderId="14" xfId="0" applyNumberFormat="1" applyFont="1" applyFill="1" applyBorder="1" applyAlignment="1" applyProtection="1">
      <alignment horizontal="left" vertical="center" wrapText="1"/>
    </xf>
    <xf numFmtId="43" fontId="94" fillId="33" borderId="14" xfId="30" applyFont="1" applyFill="1" applyBorder="1" applyAlignment="1" applyProtection="1">
      <alignment horizontal="left" vertical="center" wrapText="1"/>
    </xf>
    <xf numFmtId="184" fontId="7" fillId="0" borderId="0" xfId="0" applyFont="1" applyProtection="1"/>
    <xf numFmtId="182" fontId="93" fillId="33" borderId="0" xfId="0" applyNumberFormat="1" applyFont="1" applyFill="1" applyBorder="1" applyAlignment="1" applyProtection="1">
      <alignment vertical="top" wrapText="1"/>
    </xf>
    <xf numFmtId="1" fontId="103" fillId="33" borderId="0" xfId="0" applyNumberFormat="1" applyFont="1" applyFill="1" applyBorder="1" applyProtection="1"/>
    <xf numFmtId="3" fontId="93" fillId="0" borderId="0" xfId="0" applyNumberFormat="1" applyFont="1" applyProtection="1"/>
    <xf numFmtId="184" fontId="93" fillId="33" borderId="14" xfId="0" applyFont="1" applyFill="1" applyBorder="1" applyAlignment="1" applyProtection="1">
      <alignment horizontal="center" vertical="center"/>
    </xf>
    <xf numFmtId="184" fontId="93" fillId="33" borderId="14" xfId="0" quotePrefix="1" applyFont="1" applyFill="1" applyBorder="1" applyAlignment="1" applyProtection="1">
      <alignment horizontal="center" vertical="center"/>
    </xf>
    <xf numFmtId="184" fontId="119" fillId="33" borderId="0" xfId="0" applyFont="1" applyFill="1" applyBorder="1" applyProtection="1"/>
    <xf numFmtId="184" fontId="94" fillId="39" borderId="22" xfId="0" applyFont="1" applyFill="1" applyBorder="1" applyAlignment="1" applyProtection="1">
      <alignment horizontal="center" wrapText="1"/>
    </xf>
    <xf numFmtId="184" fontId="93" fillId="39" borderId="18" xfId="0" applyFont="1" applyFill="1" applyBorder="1" applyAlignment="1" applyProtection="1">
      <alignment horizontal="center" wrapText="1"/>
    </xf>
    <xf numFmtId="184" fontId="93" fillId="39" borderId="16" xfId="0" applyFont="1" applyFill="1" applyBorder="1" applyAlignment="1" applyProtection="1">
      <alignment wrapText="1"/>
    </xf>
    <xf numFmtId="184" fontId="94" fillId="39" borderId="0" xfId="0" applyFont="1" applyFill="1" applyBorder="1" applyAlignment="1" applyProtection="1">
      <alignment horizontal="center" wrapText="1"/>
    </xf>
    <xf numFmtId="184" fontId="93" fillId="33" borderId="15" xfId="0" applyFont="1" applyFill="1" applyBorder="1" applyAlignment="1" applyProtection="1">
      <alignment wrapText="1"/>
    </xf>
    <xf numFmtId="43" fontId="93" fillId="33" borderId="49" xfId="80" applyNumberFormat="1" applyFont="1" applyFill="1" applyBorder="1" applyProtection="1"/>
    <xf numFmtId="10" fontId="93" fillId="33" borderId="57" xfId="89" applyNumberFormat="1" applyFont="1" applyFill="1" applyBorder="1" applyAlignment="1" applyProtection="1">
      <alignment horizontal="right" wrapText="1" indent="1"/>
    </xf>
    <xf numFmtId="10" fontId="93" fillId="0" borderId="0" xfId="89" applyNumberFormat="1" applyFont="1" applyProtection="1"/>
    <xf numFmtId="184" fontId="93" fillId="33" borderId="17" xfId="0" applyFont="1" applyFill="1" applyBorder="1" applyAlignment="1" applyProtection="1">
      <alignment wrapText="1"/>
    </xf>
    <xf numFmtId="184" fontId="94" fillId="33" borderId="17" xfId="0" applyFont="1" applyFill="1" applyBorder="1" applyAlignment="1" applyProtection="1">
      <alignment wrapText="1"/>
    </xf>
    <xf numFmtId="10" fontId="94" fillId="33" borderId="57" xfId="89" applyNumberFormat="1" applyFont="1" applyFill="1" applyBorder="1" applyAlignment="1" applyProtection="1">
      <alignment horizontal="right" wrapText="1" indent="1"/>
    </xf>
    <xf numFmtId="43" fontId="93" fillId="33" borderId="57" xfId="89" applyNumberFormat="1" applyFont="1" applyFill="1" applyBorder="1" applyAlignment="1" applyProtection="1">
      <alignment horizontal="center" wrapText="1"/>
    </xf>
    <xf numFmtId="184" fontId="99" fillId="33" borderId="20" xfId="0" applyFont="1" applyFill="1" applyBorder="1" applyAlignment="1" applyProtection="1">
      <alignment wrapText="1"/>
    </xf>
    <xf numFmtId="184" fontId="91" fillId="0" borderId="0" xfId="0" applyFont="1" applyAlignment="1" applyProtection="1"/>
    <xf numFmtId="184" fontId="91" fillId="0" borderId="0" xfId="0" applyFont="1" applyAlignment="1" applyProtection="1">
      <alignment wrapText="1"/>
    </xf>
    <xf numFmtId="188" fontId="91" fillId="0" borderId="0" xfId="0" applyNumberFormat="1" applyFont="1" applyAlignment="1" applyProtection="1">
      <alignment wrapText="1"/>
    </xf>
    <xf numFmtId="184" fontId="91" fillId="33" borderId="0" xfId="0" applyFont="1" applyFill="1" applyAlignment="1" applyProtection="1">
      <alignment horizontal="right" wrapText="1"/>
    </xf>
    <xf numFmtId="184" fontId="91" fillId="33" borderId="78" xfId="0" applyFont="1" applyFill="1" applyBorder="1" applyAlignment="1" applyProtection="1">
      <alignment horizontal="right" wrapText="1"/>
    </xf>
    <xf numFmtId="43" fontId="91" fillId="0" borderId="0" xfId="30" applyFont="1" applyAlignment="1" applyProtection="1">
      <alignment wrapText="1"/>
    </xf>
    <xf numFmtId="43" fontId="94" fillId="33" borderId="0" xfId="30" applyFont="1" applyFill="1" applyBorder="1" applyProtection="1"/>
    <xf numFmtId="184" fontId="138" fillId="52" borderId="23" xfId="0" applyFont="1" applyFill="1" applyBorder="1" applyAlignment="1" applyProtection="1">
      <alignment horizontal="right" vertical="center"/>
    </xf>
    <xf numFmtId="184" fontId="139" fillId="52" borderId="21" xfId="0" applyFont="1" applyFill="1" applyBorder="1" applyAlignment="1" applyProtection="1">
      <alignment horizontal="center" vertical="center" wrapText="1"/>
    </xf>
    <xf numFmtId="185" fontId="93" fillId="33" borderId="49" xfId="80" applyNumberFormat="1" applyFont="1" applyFill="1" applyBorder="1" applyProtection="1"/>
    <xf numFmtId="185" fontId="93" fillId="33" borderId="54" xfId="80" applyNumberFormat="1" applyFont="1" applyFill="1" applyBorder="1" applyProtection="1"/>
    <xf numFmtId="185" fontId="94" fillId="33" borderId="54" xfId="80" applyNumberFormat="1" applyFont="1" applyFill="1" applyBorder="1" applyProtection="1"/>
    <xf numFmtId="185" fontId="94" fillId="33" borderId="49" xfId="80" applyNumberFormat="1" applyFont="1" applyFill="1" applyBorder="1" applyProtection="1"/>
    <xf numFmtId="180" fontId="93" fillId="33" borderId="57" xfId="89" applyNumberFormat="1" applyFont="1" applyFill="1" applyBorder="1" applyAlignment="1" applyProtection="1">
      <alignment horizontal="center" wrapText="1"/>
    </xf>
    <xf numFmtId="185" fontId="94" fillId="0" borderId="51" xfId="80" applyNumberFormat="1" applyFont="1" applyFill="1" applyBorder="1" applyProtection="1"/>
    <xf numFmtId="185" fontId="94" fillId="33" borderId="14" xfId="80" applyNumberFormat="1" applyFont="1" applyFill="1" applyBorder="1" applyProtection="1"/>
    <xf numFmtId="184" fontId="0" fillId="0" borderId="0" xfId="0" applyAlignment="1" applyProtection="1">
      <alignment wrapText="1"/>
    </xf>
    <xf numFmtId="184" fontId="0" fillId="0" borderId="0" xfId="0" applyAlignment="1" applyProtection="1">
      <alignment horizontal="center" vertical="center" wrapText="1"/>
    </xf>
    <xf numFmtId="3" fontId="0" fillId="0" borderId="0" xfId="0" applyNumberFormat="1" applyProtection="1"/>
    <xf numFmtId="43" fontId="93" fillId="0" borderId="0" xfId="0" applyNumberFormat="1" applyFont="1" applyProtection="1"/>
    <xf numFmtId="188" fontId="91" fillId="31" borderId="14" xfId="30" applyNumberFormat="1" applyFont="1" applyFill="1" applyBorder="1" applyAlignment="1" applyProtection="1">
      <alignment wrapText="1"/>
      <protection locked="0"/>
    </xf>
    <xf numFmtId="188" fontId="91" fillId="31" borderId="77" xfId="30" applyNumberFormat="1" applyFont="1" applyFill="1" applyBorder="1" applyAlignment="1" applyProtection="1">
      <alignment wrapText="1"/>
      <protection locked="0"/>
    </xf>
    <xf numFmtId="184" fontId="0" fillId="33" borderId="0" xfId="0" applyFill="1" applyProtection="1"/>
    <xf numFmtId="184" fontId="0" fillId="0" borderId="0" xfId="0" applyProtection="1"/>
    <xf numFmtId="184" fontId="125" fillId="33" borderId="0" xfId="0" applyFont="1" applyFill="1" applyProtection="1"/>
    <xf numFmtId="184" fontId="125" fillId="0" borderId="0" xfId="0" applyFont="1" applyProtection="1"/>
    <xf numFmtId="184" fontId="94" fillId="39" borderId="4" xfId="0" applyFont="1" applyFill="1" applyBorder="1" applyAlignment="1" applyProtection="1">
      <alignment horizontal="center" vertical="center" wrapText="1"/>
    </xf>
    <xf numFmtId="184" fontId="94" fillId="33" borderId="22" xfId="0" applyFont="1" applyFill="1" applyBorder="1" applyAlignment="1" applyProtection="1">
      <alignment horizontal="center" wrapText="1"/>
    </xf>
    <xf numFmtId="184" fontId="94" fillId="33" borderId="28" xfId="0" applyFont="1" applyFill="1" applyBorder="1" applyAlignment="1" applyProtection="1">
      <alignment wrapText="1"/>
    </xf>
    <xf numFmtId="184" fontId="93" fillId="0" borderId="23" xfId="0" applyFont="1" applyFill="1" applyBorder="1" applyAlignment="1" applyProtection="1">
      <alignment horizontal="center" wrapText="1"/>
    </xf>
    <xf numFmtId="184" fontId="93" fillId="33" borderId="72" xfId="0" applyFont="1" applyFill="1" applyBorder="1" applyAlignment="1" applyProtection="1">
      <alignment wrapText="1"/>
    </xf>
    <xf numFmtId="184" fontId="93" fillId="33" borderId="72" xfId="0" applyFont="1" applyFill="1" applyBorder="1" applyAlignment="1" applyProtection="1">
      <alignment horizontal="center" wrapText="1"/>
    </xf>
    <xf numFmtId="43" fontId="94" fillId="33" borderId="55" xfId="30" applyNumberFormat="1" applyFont="1" applyFill="1" applyBorder="1" applyAlignment="1" applyProtection="1">
      <alignment horizontal="center" vertical="center" wrapText="1"/>
    </xf>
    <xf numFmtId="9" fontId="94" fillId="33" borderId="55" xfId="89" applyFont="1" applyFill="1" applyBorder="1" applyAlignment="1" applyProtection="1">
      <alignment horizontal="center" vertical="center" wrapText="1"/>
    </xf>
    <xf numFmtId="184" fontId="94" fillId="33" borderId="16" xfId="0" applyFont="1" applyFill="1" applyBorder="1" applyAlignment="1" applyProtection="1">
      <alignment horizontal="center" wrapText="1"/>
    </xf>
    <xf numFmtId="184" fontId="94" fillId="33" borderId="12" xfId="0" applyFont="1" applyFill="1" applyBorder="1" applyAlignment="1" applyProtection="1">
      <alignment wrapText="1"/>
    </xf>
    <xf numFmtId="43" fontId="94" fillId="33" borderId="42" xfId="30" applyNumberFormat="1" applyFont="1" applyFill="1" applyBorder="1" applyAlignment="1" applyProtection="1">
      <alignment horizontal="center" vertical="center" wrapText="1"/>
    </xf>
    <xf numFmtId="9" fontId="94" fillId="33" borderId="42" xfId="89" applyFont="1" applyFill="1" applyBorder="1" applyAlignment="1" applyProtection="1">
      <alignment horizontal="center" vertical="center" wrapText="1"/>
    </xf>
    <xf numFmtId="184" fontId="93" fillId="33" borderId="16" xfId="0" applyFont="1" applyFill="1" applyBorder="1" applyAlignment="1" applyProtection="1">
      <alignment horizontal="center" wrapText="1"/>
    </xf>
    <xf numFmtId="184" fontId="93" fillId="33" borderId="12" xfId="0" applyFont="1" applyFill="1" applyBorder="1" applyAlignment="1" applyProtection="1">
      <alignment wrapText="1"/>
    </xf>
    <xf numFmtId="43" fontId="93" fillId="33" borderId="42" xfId="30" applyNumberFormat="1" applyFont="1" applyFill="1" applyBorder="1" applyAlignment="1" applyProtection="1">
      <alignment horizontal="center" vertical="center" wrapText="1"/>
    </xf>
    <xf numFmtId="9" fontId="93" fillId="33" borderId="42" xfId="89" applyFont="1" applyFill="1" applyBorder="1" applyAlignment="1" applyProtection="1">
      <alignment horizontal="center" vertical="center" wrapText="1"/>
    </xf>
    <xf numFmtId="184" fontId="93" fillId="0" borderId="73" xfId="0" applyFont="1" applyFill="1" applyBorder="1" applyAlignment="1" applyProtection="1">
      <alignment horizontal="center" wrapText="1"/>
    </xf>
    <xf numFmtId="184" fontId="93" fillId="33" borderId="42" xfId="0" applyFont="1" applyFill="1" applyBorder="1" applyAlignment="1" applyProtection="1">
      <alignment horizontal="center" vertical="center" wrapText="1"/>
    </xf>
    <xf numFmtId="43" fontId="93" fillId="33" borderId="74" xfId="0" applyNumberFormat="1" applyFont="1" applyFill="1" applyBorder="1" applyAlignment="1" applyProtection="1">
      <alignment horizontal="center" wrapText="1"/>
    </xf>
    <xf numFmtId="9" fontId="93" fillId="0" borderId="0" xfId="0" applyNumberFormat="1" applyFont="1" applyProtection="1"/>
    <xf numFmtId="43" fontId="93" fillId="0" borderId="0" xfId="30" applyFont="1" applyProtection="1"/>
    <xf numFmtId="184" fontId="93" fillId="33" borderId="23" xfId="0" applyFont="1" applyFill="1" applyBorder="1" applyAlignment="1" applyProtection="1">
      <alignment wrapText="1"/>
    </xf>
    <xf numFmtId="184" fontId="94" fillId="33" borderId="26" xfId="0" applyFont="1" applyFill="1" applyBorder="1" applyAlignment="1" applyProtection="1">
      <alignment wrapText="1"/>
    </xf>
    <xf numFmtId="184" fontId="94" fillId="33" borderId="72" xfId="0" applyFont="1" applyFill="1" applyBorder="1" applyAlignment="1" applyProtection="1">
      <alignment wrapText="1"/>
    </xf>
    <xf numFmtId="184" fontId="94" fillId="33" borderId="72" xfId="0" applyFont="1" applyFill="1" applyBorder="1" applyAlignment="1" applyProtection="1">
      <alignment horizontal="center" wrapText="1"/>
    </xf>
    <xf numFmtId="43" fontId="94" fillId="33" borderId="4" xfId="30" applyNumberFormat="1" applyFont="1" applyFill="1" applyBorder="1" applyAlignment="1" applyProtection="1">
      <alignment horizontal="center" vertical="center" wrapText="1"/>
    </xf>
    <xf numFmtId="9" fontId="94" fillId="33" borderId="4" xfId="89" applyFont="1" applyFill="1" applyBorder="1" applyAlignment="1" applyProtection="1">
      <alignment horizontal="center" vertical="center" wrapText="1"/>
    </xf>
    <xf numFmtId="184" fontId="130" fillId="33" borderId="0" xfId="0" applyFont="1" applyFill="1" applyProtection="1"/>
    <xf numFmtId="184" fontId="93" fillId="42" borderId="4" xfId="0" applyFont="1" applyFill="1" applyBorder="1" applyAlignment="1" applyProtection="1">
      <alignment horizontal="center" wrapText="1"/>
      <protection locked="0"/>
    </xf>
    <xf numFmtId="184" fontId="94" fillId="42" borderId="4" xfId="0" applyFont="1" applyFill="1" applyBorder="1" applyAlignment="1" applyProtection="1">
      <alignment horizontal="center" wrapText="1"/>
      <protection locked="0"/>
    </xf>
    <xf numFmtId="43" fontId="93" fillId="42" borderId="48" xfId="30" applyNumberFormat="1" applyFont="1" applyFill="1" applyBorder="1" applyAlignment="1" applyProtection="1">
      <alignment wrapText="1"/>
      <protection locked="0"/>
    </xf>
    <xf numFmtId="43" fontId="93" fillId="42" borderId="50" xfId="30" applyNumberFormat="1" applyFont="1" applyFill="1" applyBorder="1" applyAlignment="1" applyProtection="1">
      <alignment wrapText="1"/>
      <protection locked="0"/>
    </xf>
    <xf numFmtId="184" fontId="7" fillId="33" borderId="0" xfId="0" applyFont="1" applyFill="1" applyAlignment="1" applyProtection="1">
      <alignment horizontal="right"/>
    </xf>
    <xf numFmtId="184" fontId="10" fillId="33" borderId="0" xfId="0" applyFont="1" applyFill="1" applyBorder="1" applyAlignment="1" applyProtection="1">
      <alignment horizontal="center" wrapText="1"/>
    </xf>
    <xf numFmtId="184" fontId="94" fillId="39" borderId="18" xfId="0" applyFont="1" applyFill="1" applyBorder="1" applyAlignment="1" applyProtection="1">
      <alignment horizontal="center" wrapText="1"/>
    </xf>
    <xf numFmtId="184" fontId="94" fillId="39" borderId="4" xfId="0" applyFont="1" applyFill="1" applyBorder="1" applyAlignment="1" applyProtection="1">
      <alignment horizontal="center" wrapText="1"/>
    </xf>
    <xf numFmtId="184" fontId="94" fillId="39" borderId="26" xfId="0" applyFont="1" applyFill="1" applyBorder="1" applyAlignment="1" applyProtection="1">
      <alignment horizontal="center" wrapText="1"/>
    </xf>
    <xf numFmtId="184" fontId="97" fillId="33" borderId="0" xfId="0" applyFont="1" applyFill="1" applyProtection="1"/>
    <xf numFmtId="184" fontId="93" fillId="38" borderId="14" xfId="0" applyFont="1" applyFill="1" applyBorder="1" applyAlignment="1" applyProtection="1">
      <alignment horizontal="left" vertical="center"/>
    </xf>
    <xf numFmtId="184" fontId="93" fillId="38" borderId="14" xfId="0" applyFont="1" applyFill="1" applyBorder="1" applyAlignment="1" applyProtection="1">
      <alignment horizontal="left" vertical="center" wrapText="1"/>
    </xf>
    <xf numFmtId="179" fontId="93" fillId="33" borderId="42" xfId="80" applyNumberFormat="1" applyFont="1" applyFill="1" applyBorder="1" applyAlignment="1" applyProtection="1">
      <alignment horizontal="center" vertical="center"/>
    </xf>
    <xf numFmtId="184" fontId="93" fillId="0" borderId="14" xfId="0" applyFont="1" applyBorder="1" applyAlignment="1" applyProtection="1">
      <alignment horizontal="left" vertical="center" wrapText="1"/>
    </xf>
    <xf numFmtId="10" fontId="93" fillId="38" borderId="59" xfId="0" applyNumberFormat="1" applyFont="1" applyFill="1" applyBorder="1" applyAlignment="1" applyProtection="1">
      <alignment horizontal="center" vertical="center"/>
    </xf>
    <xf numFmtId="179" fontId="93" fillId="33" borderId="14" xfId="80" applyNumberFormat="1" applyFont="1" applyFill="1" applyBorder="1" applyAlignment="1" applyProtection="1">
      <alignment horizontal="center" vertical="center"/>
    </xf>
    <xf numFmtId="184" fontId="93" fillId="0" borderId="14" xfId="0" applyFont="1" applyFill="1" applyBorder="1" applyAlignment="1" applyProtection="1">
      <alignment vertical="center" wrapText="1"/>
    </xf>
    <xf numFmtId="179" fontId="94" fillId="33" borderId="14" xfId="80" applyNumberFormat="1" applyFont="1" applyFill="1" applyBorder="1" applyAlignment="1" applyProtection="1">
      <alignment horizontal="center" vertical="center"/>
    </xf>
    <xf numFmtId="185" fontId="94" fillId="33" borderId="66" xfId="80" applyNumberFormat="1" applyFont="1" applyFill="1" applyBorder="1" applyAlignment="1" applyProtection="1">
      <alignment horizontal="center" vertical="center"/>
    </xf>
    <xf numFmtId="184" fontId="127" fillId="0" borderId="14" xfId="69" applyFont="1" applyBorder="1" applyAlignment="1" applyProtection="1">
      <alignment horizontal="left" vertical="center" wrapText="1"/>
    </xf>
    <xf numFmtId="184" fontId="93" fillId="39" borderId="33" xfId="0" applyFont="1" applyFill="1" applyBorder="1" applyAlignment="1" applyProtection="1">
      <alignment wrapText="1"/>
    </xf>
    <xf numFmtId="184" fontId="94" fillId="39" borderId="33" xfId="0" applyFont="1" applyFill="1" applyBorder="1" applyAlignment="1" applyProtection="1">
      <alignment wrapText="1"/>
    </xf>
    <xf numFmtId="184" fontId="93" fillId="38" borderId="18" xfId="0" applyFont="1" applyFill="1" applyBorder="1" applyAlignment="1" applyProtection="1">
      <alignment horizontal="left" vertical="top" wrapText="1"/>
    </xf>
    <xf numFmtId="184" fontId="93" fillId="38" borderId="21" xfId="0" applyFont="1" applyFill="1" applyBorder="1" applyAlignment="1" applyProtection="1">
      <alignment horizontal="left" vertical="center" wrapText="1"/>
    </xf>
    <xf numFmtId="184" fontId="93" fillId="38" borderId="18" xfId="0" applyFont="1" applyFill="1" applyBorder="1" applyAlignment="1" applyProtection="1">
      <alignment horizontal="left" vertical="center" wrapText="1"/>
    </xf>
    <xf numFmtId="9" fontId="134" fillId="33" borderId="0" xfId="89" applyFont="1" applyFill="1" applyProtection="1"/>
    <xf numFmtId="191" fontId="93" fillId="33" borderId="0" xfId="89" applyNumberFormat="1" applyFont="1" applyFill="1" applyProtection="1"/>
    <xf numFmtId="184" fontId="94" fillId="39" borderId="28" xfId="0" applyFont="1" applyFill="1" applyBorder="1" applyAlignment="1" applyProtection="1">
      <alignment horizontal="center" wrapText="1"/>
    </xf>
    <xf numFmtId="184" fontId="93" fillId="39" borderId="12" xfId="0" applyFont="1" applyFill="1" applyBorder="1" applyAlignment="1" applyProtection="1">
      <alignment horizontal="center" wrapText="1"/>
    </xf>
    <xf numFmtId="184" fontId="93" fillId="33" borderId="22" xfId="0" applyFont="1" applyFill="1" applyBorder="1" applyProtection="1"/>
    <xf numFmtId="184" fontId="93" fillId="33" borderId="28" xfId="0" applyFont="1" applyFill="1" applyBorder="1" applyAlignment="1" applyProtection="1">
      <alignment horizontal="center" wrapText="1"/>
    </xf>
    <xf numFmtId="10" fontId="93" fillId="33" borderId="14" xfId="89" applyNumberFormat="1" applyFont="1" applyFill="1" applyBorder="1" applyAlignment="1" applyProtection="1">
      <alignment horizontal="center" vertical="center" wrapText="1"/>
    </xf>
    <xf numFmtId="184" fontId="93" fillId="33" borderId="14" xfId="0" applyFont="1" applyFill="1" applyBorder="1" applyAlignment="1" applyProtection="1">
      <alignment horizontal="center" vertical="center" wrapText="1"/>
    </xf>
    <xf numFmtId="184" fontId="93" fillId="33" borderId="19" xfId="0" applyFont="1" applyFill="1" applyBorder="1" applyProtection="1"/>
    <xf numFmtId="184" fontId="93" fillId="33" borderId="30" xfId="0" applyFont="1" applyFill="1" applyBorder="1" applyAlignment="1" applyProtection="1">
      <alignment horizontal="center" wrapText="1"/>
    </xf>
    <xf numFmtId="185" fontId="94" fillId="33" borderId="14" xfId="80" applyNumberFormat="1" applyFont="1" applyFill="1" applyBorder="1" applyAlignment="1" applyProtection="1">
      <alignment horizontal="center" vertical="center"/>
    </xf>
    <xf numFmtId="179" fontId="93" fillId="33" borderId="14" xfId="0" applyNumberFormat="1" applyFont="1" applyFill="1" applyBorder="1" applyAlignment="1" applyProtection="1">
      <alignment horizontal="center" vertical="center" wrapText="1"/>
    </xf>
    <xf numFmtId="184" fontId="7" fillId="33" borderId="0" xfId="0" quotePrefix="1" applyFont="1" applyFill="1" applyProtection="1"/>
    <xf numFmtId="4" fontId="93" fillId="33" borderId="0" xfId="0" applyNumberFormat="1" applyFont="1" applyFill="1" applyProtection="1"/>
    <xf numFmtId="184" fontId="103" fillId="39" borderId="33" xfId="0" applyFont="1" applyFill="1" applyBorder="1" applyAlignment="1" applyProtection="1">
      <alignment vertical="top" wrapText="1"/>
    </xf>
    <xf numFmtId="43" fontId="0" fillId="0" borderId="0" xfId="30" applyFont="1" applyProtection="1"/>
    <xf numFmtId="184" fontId="93" fillId="38" borderId="0" xfId="0" applyFont="1" applyFill="1" applyBorder="1" applyAlignment="1" applyProtection="1">
      <alignment horizontal="left" vertical="center" wrapText="1"/>
    </xf>
    <xf numFmtId="180" fontId="94" fillId="0" borderId="0" xfId="89" applyNumberFormat="1" applyFont="1" applyFill="1" applyBorder="1" applyAlignment="1" applyProtection="1">
      <alignment horizontal="center" vertical="center"/>
    </xf>
    <xf numFmtId="184" fontId="93" fillId="0" borderId="0" xfId="0" applyFont="1" applyFill="1" applyBorder="1" applyAlignment="1" applyProtection="1">
      <alignment horizontal="left" vertical="center" wrapText="1"/>
    </xf>
    <xf numFmtId="188" fontId="7" fillId="0" borderId="0" xfId="30" applyNumberFormat="1" applyFont="1" applyAlignment="1" applyProtection="1">
      <alignment horizontal="center" vertical="center" wrapText="1"/>
    </xf>
    <xf numFmtId="188" fontId="0" fillId="0" borderId="0" xfId="30" applyNumberFormat="1" applyFont="1" applyAlignment="1" applyProtection="1">
      <alignment horizontal="center" vertical="center" wrapText="1"/>
    </xf>
    <xf numFmtId="188" fontId="0" fillId="0" borderId="0" xfId="30" applyNumberFormat="1" applyFont="1" applyAlignment="1" applyProtection="1">
      <alignment wrapText="1"/>
    </xf>
    <xf numFmtId="10" fontId="0" fillId="0" borderId="0" xfId="89" applyNumberFormat="1" applyFont="1" applyProtection="1"/>
    <xf numFmtId="9" fontId="0" fillId="0" borderId="0" xfId="89" applyFont="1" applyAlignment="1" applyProtection="1">
      <alignment wrapText="1"/>
    </xf>
    <xf numFmtId="187" fontId="93" fillId="33" borderId="0" xfId="0" applyNumberFormat="1" applyFont="1" applyFill="1" applyProtection="1"/>
    <xf numFmtId="188" fontId="0" fillId="0" borderId="0" xfId="30" applyNumberFormat="1" applyFont="1" applyProtection="1"/>
    <xf numFmtId="10" fontId="0" fillId="0" borderId="0" xfId="89" applyNumberFormat="1" applyFont="1" applyAlignment="1" applyProtection="1">
      <alignment wrapText="1"/>
    </xf>
    <xf numFmtId="184" fontId="119" fillId="33" borderId="0" xfId="0" applyFont="1" applyFill="1" applyAlignment="1" applyProtection="1">
      <alignment horizontal="left"/>
    </xf>
    <xf numFmtId="184" fontId="94" fillId="39" borderId="23" xfId="0" applyFont="1" applyFill="1" applyBorder="1" applyProtection="1"/>
    <xf numFmtId="184" fontId="94" fillId="39" borderId="4" xfId="0" applyFont="1" applyFill="1" applyBorder="1" applyProtection="1"/>
    <xf numFmtId="184" fontId="94" fillId="39" borderId="26" xfId="0" applyFont="1" applyFill="1" applyBorder="1" applyProtection="1"/>
    <xf numFmtId="184" fontId="94" fillId="39" borderId="23" xfId="0" applyFont="1" applyFill="1" applyBorder="1" applyAlignment="1" applyProtection="1">
      <alignment horizontal="center" vertical="center"/>
    </xf>
    <xf numFmtId="184" fontId="94" fillId="39" borderId="4" xfId="0" applyFont="1" applyFill="1" applyBorder="1" applyAlignment="1" applyProtection="1">
      <alignment horizontal="center" vertical="center"/>
    </xf>
    <xf numFmtId="184" fontId="93" fillId="33" borderId="56" xfId="0" applyFont="1" applyFill="1" applyBorder="1" applyAlignment="1" applyProtection="1">
      <alignment vertical="center" wrapText="1"/>
    </xf>
    <xf numFmtId="43" fontId="93" fillId="33" borderId="56" xfId="30" applyFont="1" applyFill="1" applyBorder="1" applyAlignment="1" applyProtection="1">
      <alignment horizontal="center" vertical="center" wrapText="1"/>
    </xf>
    <xf numFmtId="10" fontId="93" fillId="0" borderId="48" xfId="89" applyNumberFormat="1" applyFont="1" applyFill="1" applyBorder="1" applyAlignment="1" applyProtection="1">
      <alignment horizontal="center" vertical="center" wrapText="1"/>
    </xf>
    <xf numFmtId="184" fontId="93" fillId="33" borderId="0" xfId="0" applyFont="1" applyFill="1" applyBorder="1" applyAlignment="1" applyProtection="1">
      <alignment wrapText="1"/>
    </xf>
    <xf numFmtId="184" fontId="94" fillId="33" borderId="14" xfId="0" applyFont="1" applyFill="1" applyBorder="1" applyAlignment="1" applyProtection="1">
      <alignment horizontal="center" vertical="center" wrapText="1"/>
    </xf>
    <xf numFmtId="184" fontId="93" fillId="33" borderId="65" xfId="0" applyFont="1" applyFill="1" applyBorder="1" applyAlignment="1" applyProtection="1">
      <alignment vertical="center" wrapText="1"/>
    </xf>
    <xf numFmtId="43" fontId="94" fillId="33" borderId="4" xfId="30" applyFont="1" applyFill="1" applyBorder="1" applyAlignment="1" applyProtection="1">
      <alignment horizontal="center" vertical="center" wrapText="1"/>
    </xf>
    <xf numFmtId="10" fontId="94" fillId="33" borderId="26" xfId="0" applyNumberFormat="1" applyFont="1" applyFill="1" applyBorder="1" applyAlignment="1" applyProtection="1">
      <alignment horizontal="center" vertical="center" wrapText="1"/>
    </xf>
    <xf numFmtId="184" fontId="94" fillId="39" borderId="23" xfId="0" applyFont="1" applyFill="1" applyBorder="1" applyAlignment="1" applyProtection="1">
      <alignment horizontal="center" vertical="center" wrapText="1"/>
    </xf>
    <xf numFmtId="184" fontId="94" fillId="39" borderId="26" xfId="0" applyFont="1" applyFill="1" applyBorder="1" applyAlignment="1" applyProtection="1">
      <alignment horizontal="center" vertical="center" wrapText="1"/>
    </xf>
    <xf numFmtId="43" fontId="93" fillId="33" borderId="56" xfId="30" applyFont="1" applyFill="1" applyBorder="1" applyAlignment="1" applyProtection="1">
      <alignment horizontal="center" vertical="center"/>
    </xf>
    <xf numFmtId="43" fontId="94" fillId="33" borderId="21" xfId="30" applyFont="1" applyFill="1" applyBorder="1" applyAlignment="1" applyProtection="1">
      <alignment horizontal="center" vertical="center"/>
    </xf>
    <xf numFmtId="184" fontId="94" fillId="33" borderId="22" xfId="0" applyFont="1" applyFill="1" applyBorder="1" applyAlignment="1" applyProtection="1">
      <alignment horizontal="left" vertical="center"/>
    </xf>
    <xf numFmtId="184" fontId="94" fillId="33" borderId="18" xfId="0" applyFont="1" applyFill="1" applyBorder="1" applyAlignment="1" applyProtection="1">
      <alignment horizontal="left" vertical="center"/>
    </xf>
    <xf numFmtId="184" fontId="94" fillId="33" borderId="0" xfId="0" applyFont="1" applyFill="1" applyBorder="1" applyAlignment="1" applyProtection="1">
      <alignment horizontal="left" vertical="center"/>
    </xf>
    <xf numFmtId="184" fontId="137" fillId="39" borderId="23" xfId="0" applyFont="1" applyFill="1" applyBorder="1" applyAlignment="1" applyProtection="1">
      <alignment horizontal="center" vertical="center" wrapText="1"/>
    </xf>
    <xf numFmtId="184" fontId="137" fillId="39" borderId="4" xfId="0" applyFont="1" applyFill="1" applyBorder="1" applyAlignment="1" applyProtection="1">
      <alignment horizontal="center" vertical="center" wrapText="1"/>
    </xf>
    <xf numFmtId="184" fontId="144" fillId="33" borderId="17" xfId="0" applyFont="1" applyFill="1" applyBorder="1" applyAlignment="1" applyProtection="1">
      <alignment horizontal="left" vertical="center" wrapText="1"/>
    </xf>
    <xf numFmtId="10" fontId="137" fillId="33" borderId="14" xfId="0" applyNumberFormat="1" applyFont="1" applyFill="1" applyBorder="1" applyAlignment="1" applyProtection="1">
      <alignment horizontal="center" vertical="center" wrapText="1"/>
    </xf>
    <xf numFmtId="10" fontId="137" fillId="33" borderId="14" xfId="89" applyNumberFormat="1" applyFont="1" applyFill="1" applyBorder="1" applyAlignment="1" applyProtection="1">
      <alignment horizontal="center" vertical="center" wrapText="1"/>
    </xf>
    <xf numFmtId="179" fontId="137" fillId="33" borderId="14" xfId="80" applyNumberFormat="1" applyFont="1" applyFill="1" applyBorder="1" applyAlignment="1" applyProtection="1">
      <alignment horizontal="center"/>
    </xf>
    <xf numFmtId="184" fontId="144" fillId="33" borderId="20" xfId="0" applyFont="1" applyFill="1" applyBorder="1" applyAlignment="1" applyProtection="1">
      <alignment horizontal="left" vertical="center" wrapText="1"/>
    </xf>
    <xf numFmtId="2" fontId="137" fillId="33" borderId="14" xfId="0" applyNumberFormat="1" applyFont="1" applyFill="1" applyBorder="1" applyAlignment="1" applyProtection="1">
      <alignment horizontal="center" vertical="center" wrapText="1"/>
    </xf>
    <xf numFmtId="184" fontId="93" fillId="42" borderId="55" xfId="0" applyFont="1" applyFill="1" applyBorder="1" applyAlignment="1" applyProtection="1">
      <alignment vertical="center" wrapText="1"/>
      <protection locked="0"/>
    </xf>
    <xf numFmtId="184" fontId="93" fillId="42" borderId="42" xfId="0" applyFont="1" applyFill="1" applyBorder="1" applyAlignment="1" applyProtection="1">
      <alignment vertical="center" wrapText="1"/>
      <protection locked="0"/>
    </xf>
    <xf numFmtId="184" fontId="97" fillId="42" borderId="52" xfId="0" applyFont="1" applyFill="1" applyBorder="1" applyAlignment="1" applyProtection="1">
      <alignment horizontal="center" vertical="center" wrapText="1"/>
      <protection locked="0"/>
    </xf>
    <xf numFmtId="184" fontId="93" fillId="42" borderId="52" xfId="0" applyFont="1" applyFill="1" applyBorder="1" applyAlignment="1" applyProtection="1">
      <alignment vertical="center" wrapText="1"/>
      <protection locked="0"/>
    </xf>
    <xf numFmtId="179" fontId="93" fillId="42" borderId="36" xfId="80" applyNumberFormat="1" applyFont="1" applyFill="1" applyBorder="1" applyProtection="1">
      <protection locked="0"/>
    </xf>
    <xf numFmtId="184" fontId="137" fillId="33" borderId="0" xfId="0" applyFont="1" applyFill="1" applyAlignment="1">
      <alignment vertical="center"/>
    </xf>
    <xf numFmtId="9" fontId="93" fillId="31" borderId="14" xfId="89" applyFont="1" applyFill="1" applyBorder="1" applyAlignment="1" applyProtection="1">
      <alignment horizontal="center"/>
      <protection locked="0"/>
    </xf>
    <xf numFmtId="184" fontId="94" fillId="39" borderId="14" xfId="0" applyFont="1" applyFill="1" applyBorder="1" applyAlignment="1" applyProtection="1">
      <alignment horizontal="center" vertical="center"/>
    </xf>
    <xf numFmtId="184" fontId="94" fillId="39" borderId="14" xfId="0" applyFont="1" applyFill="1" applyBorder="1" applyAlignment="1" applyProtection="1">
      <alignment horizontal="center" vertical="center" wrapText="1"/>
    </xf>
    <xf numFmtId="184" fontId="94" fillId="0" borderId="14" xfId="0" applyFont="1" applyBorder="1" applyAlignment="1" applyProtection="1">
      <alignment horizontal="right" vertical="top" wrapText="1"/>
    </xf>
    <xf numFmtId="184" fontId="94" fillId="0" borderId="14" xfId="0" applyFont="1" applyBorder="1" applyAlignment="1" applyProtection="1">
      <alignment vertical="top" wrapText="1"/>
    </xf>
    <xf numFmtId="184" fontId="93" fillId="0" borderId="14" xfId="0" applyFont="1" applyBorder="1" applyAlignment="1" applyProtection="1">
      <alignment horizontal="right" vertical="top" wrapText="1"/>
    </xf>
    <xf numFmtId="184" fontId="93" fillId="0" borderId="14" xfId="0" applyFont="1" applyBorder="1" applyAlignment="1" applyProtection="1">
      <alignment horizontal="right" vertical="top"/>
    </xf>
    <xf numFmtId="180" fontId="94" fillId="0" borderId="14" xfId="89" applyNumberFormat="1" applyFont="1" applyFill="1" applyBorder="1" applyAlignment="1" applyProtection="1">
      <alignment horizontal="center"/>
    </xf>
    <xf numFmtId="180" fontId="93" fillId="0" borderId="14" xfId="89" applyNumberFormat="1" applyFont="1" applyFill="1" applyBorder="1" applyAlignment="1" applyProtection="1">
      <alignment horizontal="center"/>
    </xf>
    <xf numFmtId="9" fontId="94" fillId="0" borderId="14" xfId="89" applyNumberFormat="1" applyFont="1" applyFill="1" applyBorder="1" applyAlignment="1" applyProtection="1">
      <alignment horizontal="center"/>
    </xf>
    <xf numFmtId="9" fontId="93" fillId="0" borderId="14" xfId="89" applyNumberFormat="1" applyFont="1" applyFill="1" applyBorder="1" applyAlignment="1" applyProtection="1">
      <alignment horizontal="center"/>
    </xf>
    <xf numFmtId="184" fontId="94" fillId="0" borderId="0" xfId="0" applyFont="1" applyBorder="1" applyAlignment="1" applyProtection="1">
      <alignment horizontal="right" vertical="top" wrapText="1"/>
    </xf>
    <xf numFmtId="184" fontId="94" fillId="0" borderId="0" xfId="0" applyFont="1" applyBorder="1" applyAlignment="1" applyProtection="1">
      <alignment vertical="top" wrapText="1"/>
    </xf>
    <xf numFmtId="179" fontId="94" fillId="0" borderId="0" xfId="0" applyNumberFormat="1" applyFont="1" applyFill="1" applyBorder="1" applyAlignment="1" applyProtection="1">
      <alignment horizontal="center"/>
    </xf>
    <xf numFmtId="9" fontId="93" fillId="0" borderId="0" xfId="89" applyFont="1" applyBorder="1" applyAlignment="1" applyProtection="1">
      <alignment horizontal="center"/>
    </xf>
    <xf numFmtId="179" fontId="93" fillId="0" borderId="0" xfId="80" applyNumberFormat="1" applyFont="1" applyFill="1" applyBorder="1" applyAlignment="1" applyProtection="1">
      <alignment horizontal="center"/>
    </xf>
    <xf numFmtId="184" fontId="93" fillId="33" borderId="14" xfId="80" applyFont="1" applyFill="1" applyBorder="1" applyAlignment="1" applyProtection="1">
      <alignment horizontal="center" vertical="center" wrapText="1"/>
    </xf>
    <xf numFmtId="43" fontId="94" fillId="33" borderId="0" xfId="30" applyNumberFormat="1" applyFont="1" applyFill="1" applyBorder="1" applyAlignment="1" applyProtection="1">
      <alignment horizontal="center" vertical="center" wrapText="1"/>
    </xf>
    <xf numFmtId="179" fontId="94" fillId="0" borderId="14" xfId="80" applyNumberFormat="1" applyFont="1" applyFill="1" applyBorder="1" applyAlignment="1" applyProtection="1">
      <alignment horizontal="right" vertical="center"/>
    </xf>
    <xf numFmtId="9" fontId="94" fillId="0" borderId="14" xfId="89" applyFont="1" applyFill="1" applyBorder="1" applyAlignment="1" applyProtection="1">
      <alignment horizontal="right" vertical="center"/>
    </xf>
    <xf numFmtId="179" fontId="93" fillId="0" borderId="14" xfId="80" applyNumberFormat="1" applyFont="1" applyFill="1" applyBorder="1" applyAlignment="1" applyProtection="1">
      <alignment horizontal="right" vertical="center"/>
    </xf>
    <xf numFmtId="9" fontId="93" fillId="0" borderId="14" xfId="89" applyFont="1" applyFill="1" applyBorder="1" applyAlignment="1" applyProtection="1">
      <alignment horizontal="right" vertical="center"/>
    </xf>
    <xf numFmtId="179" fontId="97" fillId="33" borderId="49" xfId="80" applyNumberFormat="1" applyFont="1" applyFill="1" applyBorder="1" applyProtection="1"/>
    <xf numFmtId="179" fontId="97" fillId="33" borderId="42" xfId="80" applyNumberFormat="1" applyFont="1" applyFill="1" applyBorder="1" applyProtection="1"/>
    <xf numFmtId="184" fontId="93" fillId="35" borderId="0" xfId="0" applyFont="1" applyFill="1" applyProtection="1"/>
    <xf numFmtId="184" fontId="93" fillId="35" borderId="0" xfId="80" applyFont="1" applyFill="1" applyBorder="1" applyAlignment="1" applyProtection="1">
      <alignment horizontal="right"/>
    </xf>
    <xf numFmtId="184" fontId="93" fillId="35" borderId="0" xfId="80" applyFont="1" applyFill="1" applyBorder="1" applyAlignment="1" applyProtection="1">
      <alignment horizontal="center"/>
    </xf>
    <xf numFmtId="184" fontId="93" fillId="35" borderId="21" xfId="80" applyFont="1" applyFill="1" applyBorder="1" applyAlignment="1" applyProtection="1">
      <alignment horizontal="right"/>
    </xf>
    <xf numFmtId="184" fontId="93" fillId="35" borderId="21" xfId="0" applyFont="1" applyFill="1" applyBorder="1" applyProtection="1"/>
    <xf numFmtId="184" fontId="93" fillId="35" borderId="21" xfId="80" applyFont="1" applyFill="1" applyBorder="1" applyAlignment="1" applyProtection="1">
      <alignment horizontal="center"/>
    </xf>
    <xf numFmtId="180" fontId="93" fillId="0" borderId="0" xfId="89" applyNumberFormat="1" applyFont="1" applyAlignment="1" applyProtection="1">
      <alignment horizontal="center" vertical="center"/>
    </xf>
    <xf numFmtId="184" fontId="93" fillId="35" borderId="17" xfId="0" applyFont="1" applyFill="1" applyBorder="1" applyAlignment="1" applyProtection="1">
      <alignment wrapText="1"/>
    </xf>
    <xf numFmtId="185" fontId="93" fillId="35" borderId="49" xfId="80" applyNumberFormat="1" applyFont="1" applyFill="1" applyBorder="1" applyProtection="1"/>
    <xf numFmtId="185" fontId="93" fillId="35" borderId="46" xfId="80" applyNumberFormat="1" applyFont="1" applyFill="1" applyBorder="1" applyProtection="1"/>
    <xf numFmtId="184" fontId="94" fillId="39" borderId="14" xfId="0" applyFont="1" applyFill="1" applyBorder="1" applyAlignment="1" applyProtection="1">
      <alignment horizontal="center" vertical="center"/>
    </xf>
    <xf numFmtId="184" fontId="94" fillId="39" borderId="14" xfId="0" applyFont="1" applyFill="1" applyBorder="1" applyAlignment="1" applyProtection="1">
      <alignment horizontal="center" vertical="center" wrapText="1"/>
    </xf>
    <xf numFmtId="184" fontId="134" fillId="33" borderId="0" xfId="0" applyFont="1" applyFill="1" applyProtection="1"/>
    <xf numFmtId="184" fontId="94" fillId="33" borderId="0" xfId="0" applyFont="1" applyFill="1" applyAlignment="1" applyProtection="1">
      <alignment vertical="top"/>
    </xf>
    <xf numFmtId="184" fontId="120" fillId="33" borderId="4" xfId="0" applyFont="1" applyFill="1" applyBorder="1" applyAlignment="1" applyProtection="1">
      <alignment vertical="center"/>
    </xf>
    <xf numFmtId="184" fontId="124" fillId="0" borderId="0" xfId="0" applyFont="1" applyProtection="1"/>
    <xf numFmtId="184" fontId="120" fillId="33" borderId="0" xfId="0" applyFont="1" applyFill="1" applyBorder="1" applyAlignment="1" applyProtection="1">
      <alignment vertical="center"/>
    </xf>
    <xf numFmtId="9" fontId="110" fillId="0" borderId="0" xfId="89" applyFont="1" applyProtection="1"/>
    <xf numFmtId="184" fontId="110" fillId="0" borderId="0" xfId="0" applyFont="1" applyProtection="1"/>
    <xf numFmtId="184" fontId="89" fillId="33" borderId="0" xfId="69" applyFill="1" applyProtection="1"/>
    <xf numFmtId="184" fontId="120" fillId="33" borderId="4" xfId="0" applyFont="1" applyFill="1" applyBorder="1" applyAlignment="1" applyProtection="1">
      <alignment horizontal="left" vertical="center"/>
    </xf>
    <xf numFmtId="184" fontId="120" fillId="33" borderId="4" xfId="0" applyFont="1" applyFill="1" applyBorder="1" applyAlignment="1" applyProtection="1">
      <alignment horizontal="left" vertical="center" wrapText="1"/>
    </xf>
    <xf numFmtId="0" fontId="129" fillId="0" borderId="0" xfId="0" applyNumberFormat="1" applyFont="1" applyProtection="1"/>
    <xf numFmtId="179" fontId="93" fillId="42" borderId="14" xfId="80" applyNumberFormat="1" applyFont="1" applyFill="1" applyBorder="1" applyAlignment="1" applyProtection="1">
      <alignment horizontal="center" vertical="center"/>
    </xf>
    <xf numFmtId="184" fontId="93" fillId="26" borderId="14" xfId="0" applyFont="1" applyFill="1" applyBorder="1" applyAlignment="1" applyProtection="1">
      <alignment horizontal="center" vertical="center"/>
    </xf>
    <xf numFmtId="184" fontId="108" fillId="33" borderId="0" xfId="0" applyFont="1" applyFill="1" applyProtection="1"/>
    <xf numFmtId="184" fontId="106" fillId="33" borderId="0" xfId="0" applyFont="1" applyFill="1" applyProtection="1"/>
    <xf numFmtId="184" fontId="106" fillId="33" borderId="0" xfId="0" applyFont="1" applyFill="1" applyAlignment="1" applyProtection="1">
      <alignment horizontal="center" wrapText="1"/>
    </xf>
    <xf numFmtId="184" fontId="108" fillId="33" borderId="0" xfId="0" applyFont="1" applyFill="1" applyAlignment="1" applyProtection="1">
      <alignment horizontal="center" wrapText="1"/>
    </xf>
    <xf numFmtId="184" fontId="108" fillId="0" borderId="0" xfId="0" applyFont="1" applyAlignment="1" applyProtection="1">
      <alignment horizontal="center" wrapText="1"/>
    </xf>
    <xf numFmtId="184" fontId="108" fillId="0" borderId="0" xfId="0" applyFont="1" applyProtection="1"/>
    <xf numFmtId="184" fontId="108" fillId="33" borderId="0" xfId="0" applyFont="1" applyFill="1" applyAlignment="1" applyProtection="1">
      <alignment horizontal="left" wrapText="1"/>
    </xf>
    <xf numFmtId="184" fontId="108" fillId="0" borderId="0" xfId="0" applyFont="1" applyAlignment="1" applyProtection="1">
      <alignment horizontal="left" wrapText="1"/>
    </xf>
    <xf numFmtId="184" fontId="89" fillId="0" borderId="0" xfId="69" applyProtection="1"/>
    <xf numFmtId="184" fontId="102" fillId="42" borderId="75" xfId="0" applyFont="1" applyFill="1" applyBorder="1" applyAlignment="1" applyProtection="1">
      <alignment horizontal="center" vertical="center"/>
      <protection locked="0"/>
    </xf>
    <xf numFmtId="184" fontId="102" fillId="42" borderId="4" xfId="0" applyFont="1" applyFill="1" applyBorder="1" applyAlignment="1" applyProtection="1">
      <alignment horizontal="center" vertical="center"/>
      <protection locked="0"/>
    </xf>
    <xf numFmtId="184" fontId="102" fillId="42" borderId="26" xfId="0" applyFont="1" applyFill="1" applyBorder="1" applyAlignment="1" applyProtection="1">
      <alignment horizontal="center" vertical="center"/>
      <protection locked="0"/>
    </xf>
    <xf numFmtId="184" fontId="102" fillId="42" borderId="14" xfId="0" applyFont="1" applyFill="1" applyBorder="1" applyAlignment="1" applyProtection="1">
      <alignment horizontal="center" vertical="center"/>
      <protection locked="0"/>
    </xf>
    <xf numFmtId="184" fontId="106" fillId="45" borderId="26" xfId="0" applyFont="1" applyFill="1" applyBorder="1" applyAlignment="1">
      <alignment horizontal="center" wrapText="1"/>
    </xf>
    <xf numFmtId="184" fontId="106" fillId="45" borderId="14" xfId="0" applyFont="1" applyFill="1" applyBorder="1" applyAlignment="1">
      <alignment horizontal="center" wrapText="1"/>
    </xf>
    <xf numFmtId="9" fontId="102" fillId="33" borderId="4" xfId="89" applyFont="1" applyFill="1" applyBorder="1" applyAlignment="1" applyProtection="1">
      <alignment horizontal="center" vertical="center"/>
    </xf>
    <xf numFmtId="184" fontId="102" fillId="33" borderId="4" xfId="0" applyFont="1" applyFill="1" applyBorder="1" applyAlignment="1" applyProtection="1">
      <alignment horizontal="center" vertical="center"/>
    </xf>
    <xf numFmtId="184" fontId="102" fillId="42" borderId="18" xfId="0" applyFont="1" applyFill="1" applyBorder="1" applyAlignment="1" applyProtection="1">
      <alignment horizontal="center" vertical="center" wrapText="1"/>
      <protection locked="0"/>
    </xf>
    <xf numFmtId="184" fontId="102" fillId="33" borderId="4" xfId="0" applyFont="1" applyFill="1" applyBorder="1" applyAlignment="1" applyProtection="1">
      <alignment horizontal="center" vertical="center" wrapText="1"/>
    </xf>
    <xf numFmtId="184" fontId="133" fillId="0" borderId="0" xfId="0" applyFont="1" applyAlignment="1" applyProtection="1">
      <alignment horizontal="center" vertical="center"/>
    </xf>
    <xf numFmtId="184" fontId="119" fillId="33" borderId="0" xfId="0" applyFont="1" applyFill="1" applyAlignment="1" applyProtection="1">
      <alignment horizontal="center"/>
    </xf>
    <xf numFmtId="184" fontId="123" fillId="42" borderId="4" xfId="0" applyFont="1" applyFill="1" applyBorder="1" applyAlignment="1" applyProtection="1">
      <alignment horizontal="center" vertical="center"/>
      <protection locked="0"/>
    </xf>
    <xf numFmtId="184" fontId="128" fillId="42" borderId="4" xfId="0" applyFont="1" applyFill="1" applyBorder="1" applyAlignment="1" applyProtection="1">
      <alignment horizontal="center" vertical="center" wrapText="1"/>
      <protection locked="0"/>
    </xf>
    <xf numFmtId="184" fontId="121" fillId="34" borderId="0" xfId="0" applyFont="1" applyFill="1" applyAlignment="1" applyProtection="1">
      <alignment horizontal="left" vertical="top"/>
    </xf>
    <xf numFmtId="184" fontId="119" fillId="33" borderId="0" xfId="0" applyFont="1" applyFill="1" applyAlignment="1" applyProtection="1">
      <alignment horizontal="left"/>
    </xf>
    <xf numFmtId="184" fontId="102" fillId="39" borderId="14" xfId="0" applyFont="1" applyFill="1" applyBorder="1" applyAlignment="1" applyProtection="1">
      <alignment vertical="center" wrapText="1"/>
    </xf>
    <xf numFmtId="184" fontId="102" fillId="39" borderId="14" xfId="0" applyFont="1" applyFill="1" applyBorder="1" applyAlignment="1" applyProtection="1">
      <alignment horizontal="center" vertical="center" wrapText="1"/>
    </xf>
    <xf numFmtId="184" fontId="94" fillId="39" borderId="14" xfId="0" applyFont="1" applyFill="1" applyBorder="1" applyAlignment="1" applyProtection="1">
      <alignment horizontal="center" vertical="center" wrapText="1"/>
    </xf>
    <xf numFmtId="184" fontId="94" fillId="39" borderId="14" xfId="0" applyFont="1" applyFill="1" applyBorder="1" applyAlignment="1" applyProtection="1">
      <alignment horizontal="center" vertical="center"/>
    </xf>
    <xf numFmtId="184" fontId="140" fillId="34" borderId="0" xfId="0" applyFont="1" applyFill="1" applyAlignment="1" applyProtection="1">
      <alignment horizontal="left" vertical="center"/>
    </xf>
    <xf numFmtId="184" fontId="94" fillId="39" borderId="14" xfId="0" applyNumberFormat="1" applyFont="1" applyFill="1" applyBorder="1" applyAlignment="1" applyProtection="1">
      <alignment horizontal="center" vertical="center"/>
    </xf>
    <xf numFmtId="184" fontId="94" fillId="39" borderId="20" xfId="0" applyFont="1" applyFill="1" applyBorder="1" applyAlignment="1" applyProtection="1">
      <alignment horizontal="center" vertical="center"/>
    </xf>
    <xf numFmtId="184" fontId="102" fillId="31" borderId="21" xfId="0" applyFont="1" applyFill="1" applyBorder="1" applyAlignment="1" applyProtection="1">
      <alignment horizontal="center" vertical="center" wrapText="1"/>
      <protection locked="0"/>
    </xf>
    <xf numFmtId="184" fontId="123" fillId="42" borderId="23" xfId="0" applyFont="1" applyFill="1" applyBorder="1" applyAlignment="1" applyProtection="1">
      <alignment horizontal="center" vertical="center"/>
      <protection locked="0"/>
    </xf>
    <xf numFmtId="184" fontId="120" fillId="33" borderId="4" xfId="0" applyFont="1" applyFill="1" applyBorder="1" applyAlignment="1" applyProtection="1">
      <alignment horizontal="center" vertical="center"/>
    </xf>
    <xf numFmtId="9" fontId="102" fillId="31" borderId="23" xfId="89" applyFont="1" applyFill="1" applyBorder="1" applyAlignment="1" applyProtection="1">
      <alignment horizontal="left" vertical="center" wrapText="1"/>
      <protection locked="0"/>
    </xf>
    <xf numFmtId="9" fontId="102" fillId="31" borderId="4" xfId="89" applyFont="1" applyFill="1" applyBorder="1" applyAlignment="1" applyProtection="1">
      <alignment horizontal="left" vertical="center" wrapText="1"/>
      <protection locked="0"/>
    </xf>
    <xf numFmtId="9" fontId="102" fillId="31" borderId="26" xfId="89" applyFont="1" applyFill="1" applyBorder="1" applyAlignment="1" applyProtection="1">
      <alignment horizontal="left" vertical="center" wrapText="1"/>
      <protection locked="0"/>
    </xf>
    <xf numFmtId="184" fontId="123" fillId="33" borderId="23" xfId="0" applyFont="1" applyFill="1" applyBorder="1" applyAlignment="1" applyProtection="1">
      <alignment horizontal="center" vertical="center"/>
    </xf>
    <xf numFmtId="184" fontId="123" fillId="33" borderId="4" xfId="0" applyFont="1" applyFill="1" applyBorder="1" applyAlignment="1" applyProtection="1">
      <alignment horizontal="center" vertical="center"/>
    </xf>
    <xf numFmtId="184" fontId="102" fillId="33" borderId="21" xfId="0" applyFont="1" applyFill="1" applyBorder="1" applyAlignment="1" applyProtection="1">
      <alignment horizontal="center" vertical="center" wrapText="1"/>
    </xf>
    <xf numFmtId="9" fontId="102" fillId="33" borderId="23" xfId="89" applyFont="1" applyFill="1" applyBorder="1" applyAlignment="1" applyProtection="1">
      <alignment horizontal="left" vertical="center" wrapText="1"/>
    </xf>
    <xf numFmtId="9" fontId="102" fillId="33" borderId="4" xfId="89" applyFont="1" applyFill="1" applyBorder="1" applyAlignment="1" applyProtection="1">
      <alignment horizontal="left" vertical="center" wrapText="1"/>
    </xf>
    <xf numFmtId="9" fontId="102" fillId="33" borderId="26" xfId="89" applyFont="1" applyFill="1" applyBorder="1" applyAlignment="1" applyProtection="1">
      <alignment horizontal="left" vertical="center" wrapText="1"/>
    </xf>
    <xf numFmtId="184" fontId="142" fillId="31" borderId="21" xfId="0" applyFont="1" applyFill="1" applyBorder="1" applyAlignment="1" applyProtection="1">
      <alignment horizontal="center" vertical="center" wrapText="1"/>
      <protection locked="0"/>
    </xf>
    <xf numFmtId="184" fontId="123" fillId="42" borderId="26" xfId="0" applyFont="1" applyFill="1" applyBorder="1" applyAlignment="1" applyProtection="1">
      <alignment horizontal="center" vertical="center"/>
      <protection locked="0"/>
    </xf>
    <xf numFmtId="184" fontId="120" fillId="33" borderId="23" xfId="0" applyFont="1" applyFill="1" applyBorder="1" applyAlignment="1" applyProtection="1">
      <alignment horizontal="center" vertical="center"/>
    </xf>
    <xf numFmtId="9" fontId="102" fillId="51" borderId="23" xfId="89" applyFont="1" applyFill="1" applyBorder="1" applyAlignment="1" applyProtection="1">
      <alignment horizontal="left" vertical="center" wrapText="1"/>
      <protection locked="0"/>
    </xf>
    <xf numFmtId="9" fontId="102" fillId="51" borderId="4" xfId="89" applyFont="1" applyFill="1" applyBorder="1" applyAlignment="1" applyProtection="1">
      <alignment horizontal="left" vertical="center" wrapText="1"/>
      <protection locked="0"/>
    </xf>
    <xf numFmtId="9" fontId="102" fillId="51" borderId="26" xfId="89" applyFont="1" applyFill="1" applyBorder="1" applyAlignment="1" applyProtection="1">
      <alignment horizontal="left" vertical="center" wrapText="1"/>
      <protection locked="0"/>
    </xf>
    <xf numFmtId="184" fontId="94" fillId="39" borderId="23" xfId="0" applyFont="1" applyFill="1" applyBorder="1" applyAlignment="1" applyProtection="1">
      <alignment horizontal="center" vertical="center"/>
    </xf>
    <xf numFmtId="184" fontId="94" fillId="39" borderId="26" xfId="0" applyFont="1" applyFill="1" applyBorder="1" applyAlignment="1" applyProtection="1">
      <alignment horizontal="center" vertical="center"/>
    </xf>
    <xf numFmtId="184" fontId="142" fillId="33" borderId="21" xfId="0" applyFont="1" applyFill="1" applyBorder="1" applyAlignment="1" applyProtection="1">
      <alignment horizontal="center" vertical="center" wrapText="1"/>
    </xf>
    <xf numFmtId="184" fontId="123" fillId="33" borderId="26" xfId="0" applyFont="1" applyFill="1" applyBorder="1" applyAlignment="1" applyProtection="1">
      <alignment horizontal="center" vertical="center"/>
    </xf>
    <xf numFmtId="184" fontId="94" fillId="39" borderId="19" xfId="0" applyFont="1" applyFill="1" applyBorder="1" applyAlignment="1" applyProtection="1">
      <alignment horizontal="center" vertical="center"/>
    </xf>
    <xf numFmtId="184" fontId="137" fillId="51" borderId="21" xfId="0" applyFont="1" applyFill="1" applyBorder="1" applyAlignment="1" applyProtection="1">
      <alignment horizontal="left" wrapText="1"/>
      <protection locked="0"/>
    </xf>
    <xf numFmtId="184" fontId="121" fillId="34" borderId="0" xfId="0" applyFont="1" applyFill="1" applyAlignment="1" applyProtection="1">
      <alignment horizontal="left" vertical="center"/>
    </xf>
    <xf numFmtId="184" fontId="121" fillId="34" borderId="0" xfId="0" applyFont="1" applyFill="1" applyAlignment="1">
      <alignment horizontal="left" vertical="center"/>
    </xf>
    <xf numFmtId="184" fontId="121" fillId="34" borderId="21" xfId="0" applyFont="1" applyFill="1" applyBorder="1" applyAlignment="1" applyProtection="1">
      <alignment horizontal="left" vertical="top"/>
    </xf>
    <xf numFmtId="184" fontId="119" fillId="33" borderId="21" xfId="0" applyFont="1" applyFill="1" applyBorder="1" applyAlignment="1" applyProtection="1">
      <alignment horizontal="center" vertical="top"/>
    </xf>
    <xf numFmtId="184" fontId="119" fillId="33" borderId="21" xfId="0" applyFont="1" applyFill="1" applyBorder="1" applyAlignment="1" applyProtection="1">
      <alignment horizontal="left" vertical="top"/>
    </xf>
    <xf numFmtId="184" fontId="94" fillId="39" borderId="4" xfId="80" applyFont="1" applyFill="1" applyBorder="1" applyAlignment="1" applyProtection="1">
      <alignment horizontal="center" vertical="center" wrapText="1"/>
    </xf>
    <xf numFmtId="184" fontId="94" fillId="39" borderId="26" xfId="80" applyFont="1" applyFill="1" applyBorder="1" applyAlignment="1" applyProtection="1">
      <alignment horizontal="center" vertical="center" wrapText="1"/>
    </xf>
    <xf numFmtId="10" fontId="94" fillId="33" borderId="55" xfId="89" applyNumberFormat="1" applyFont="1" applyFill="1" applyBorder="1" applyAlignment="1" applyProtection="1">
      <alignment horizontal="center"/>
    </xf>
    <xf numFmtId="10" fontId="94" fillId="33" borderId="48" xfId="89" applyNumberFormat="1" applyFont="1" applyFill="1" applyBorder="1" applyAlignment="1" applyProtection="1">
      <alignment horizontal="center"/>
    </xf>
    <xf numFmtId="10" fontId="94" fillId="33" borderId="52" xfId="89" applyNumberFormat="1" applyFont="1" applyFill="1" applyBorder="1" applyAlignment="1" applyProtection="1">
      <alignment horizontal="center"/>
    </xf>
    <xf numFmtId="10" fontId="94" fillId="33" borderId="53" xfId="89" applyNumberFormat="1" applyFont="1" applyFill="1" applyBorder="1" applyAlignment="1" applyProtection="1">
      <alignment horizontal="center"/>
    </xf>
    <xf numFmtId="184" fontId="94" fillId="39" borderId="18" xfId="80" applyFont="1" applyFill="1" applyBorder="1" applyAlignment="1" applyProtection="1">
      <alignment horizontal="right" wrapText="1"/>
    </xf>
    <xf numFmtId="184" fontId="94" fillId="39" borderId="0" xfId="80" applyFont="1" applyFill="1" applyBorder="1" applyAlignment="1" applyProtection="1">
      <alignment horizontal="right" wrapText="1"/>
    </xf>
    <xf numFmtId="184" fontId="94" fillId="39" borderId="21" xfId="80" applyFont="1" applyFill="1" applyBorder="1" applyAlignment="1" applyProtection="1">
      <alignment horizontal="right" wrapText="1"/>
    </xf>
    <xf numFmtId="184" fontId="94" fillId="39" borderId="23" xfId="80" applyFont="1" applyFill="1" applyBorder="1" applyAlignment="1" applyProtection="1">
      <alignment horizontal="center" vertical="center" wrapText="1"/>
    </xf>
    <xf numFmtId="185" fontId="94" fillId="33" borderId="54" xfId="80" applyNumberFormat="1" applyFont="1" applyFill="1" applyBorder="1" applyAlignment="1" applyProtection="1">
      <alignment horizontal="center"/>
    </xf>
    <xf numFmtId="185" fontId="94" fillId="33" borderId="55" xfId="80" applyNumberFormat="1" applyFont="1" applyFill="1" applyBorder="1" applyAlignment="1" applyProtection="1">
      <alignment horizontal="center"/>
    </xf>
    <xf numFmtId="10" fontId="94" fillId="33" borderId="51" xfId="89" applyNumberFormat="1" applyFont="1" applyFill="1" applyBorder="1" applyAlignment="1" applyProtection="1">
      <alignment horizontal="center"/>
    </xf>
    <xf numFmtId="165" fontId="94" fillId="33" borderId="42" xfId="89" applyNumberFormat="1" applyFont="1" applyFill="1" applyBorder="1" applyAlignment="1" applyProtection="1">
      <alignment horizontal="center"/>
    </xf>
    <xf numFmtId="165" fontId="94" fillId="33" borderId="50" xfId="89" applyNumberFormat="1" applyFont="1" applyFill="1" applyBorder="1" applyAlignment="1" applyProtection="1">
      <alignment horizontal="center"/>
    </xf>
    <xf numFmtId="10" fontId="94" fillId="33" borderId="49" xfId="89" applyNumberFormat="1" applyFont="1" applyFill="1" applyBorder="1" applyAlignment="1" applyProtection="1">
      <alignment horizontal="center"/>
    </xf>
    <xf numFmtId="10" fontId="94" fillId="33" borderId="42" xfId="89" applyNumberFormat="1" applyFont="1" applyFill="1" applyBorder="1" applyAlignment="1" applyProtection="1">
      <alignment horizontal="center"/>
    </xf>
    <xf numFmtId="184" fontId="94" fillId="39" borderId="18" xfId="80" applyFont="1" applyFill="1" applyBorder="1" applyAlignment="1" applyProtection="1">
      <alignment horizontal="center" vertical="center" wrapText="1"/>
    </xf>
    <xf numFmtId="184" fontId="94" fillId="39" borderId="22" xfId="80" applyFont="1" applyFill="1" applyBorder="1" applyAlignment="1" applyProtection="1">
      <alignment horizontal="center" vertical="center" wrapText="1"/>
    </xf>
    <xf numFmtId="184" fontId="94" fillId="39" borderId="28" xfId="80" applyFont="1" applyFill="1" applyBorder="1" applyAlignment="1" applyProtection="1">
      <alignment horizontal="center" vertical="center" wrapText="1"/>
    </xf>
    <xf numFmtId="184" fontId="94" fillId="39" borderId="18" xfId="80" applyFont="1" applyFill="1" applyBorder="1" applyAlignment="1" applyProtection="1">
      <alignment horizontal="center" wrapText="1"/>
    </xf>
    <xf numFmtId="184" fontId="94" fillId="39" borderId="21" xfId="80" applyFont="1" applyFill="1" applyBorder="1" applyAlignment="1" applyProtection="1">
      <alignment horizontal="center" wrapText="1"/>
    </xf>
    <xf numFmtId="184" fontId="121" fillId="40" borderId="0" xfId="0" applyFont="1" applyFill="1" applyAlignment="1" applyProtection="1">
      <alignment horizontal="left" vertical="top"/>
    </xf>
    <xf numFmtId="184" fontId="119" fillId="0" borderId="0" xfId="0" applyFont="1" applyBorder="1" applyAlignment="1" applyProtection="1">
      <alignment horizontal="left"/>
    </xf>
    <xf numFmtId="184" fontId="121" fillId="37" borderId="0" xfId="0" applyFont="1" applyFill="1" applyAlignment="1" applyProtection="1">
      <alignment horizontal="left" vertical="top"/>
    </xf>
    <xf numFmtId="184" fontId="119" fillId="33" borderId="21" xfId="80" applyFont="1" applyFill="1" applyBorder="1" applyAlignment="1" applyProtection="1">
      <alignment horizontal="left"/>
    </xf>
    <xf numFmtId="184" fontId="119" fillId="33" borderId="0" xfId="80" applyFont="1" applyFill="1" applyBorder="1" applyAlignment="1" applyProtection="1">
      <alignment horizontal="left"/>
    </xf>
    <xf numFmtId="167" fontId="99" fillId="39" borderId="18" xfId="52" applyFont="1" applyFill="1" applyBorder="1" applyAlignment="1" applyProtection="1">
      <alignment horizontal="left" vertical="top" wrapText="1"/>
    </xf>
    <xf numFmtId="184" fontId="121" fillId="37" borderId="0" xfId="0" applyFont="1" applyFill="1" applyAlignment="1">
      <alignment horizontal="left" vertical="top"/>
    </xf>
    <xf numFmtId="184" fontId="93" fillId="33" borderId="23" xfId="0" applyFont="1" applyFill="1" applyBorder="1" applyAlignment="1" applyProtection="1">
      <alignment horizontal="left" vertical="center" wrapText="1"/>
    </xf>
    <xf numFmtId="184" fontId="93" fillId="33" borderId="26" xfId="0" applyFont="1" applyFill="1" applyBorder="1" applyAlignment="1" applyProtection="1">
      <alignment horizontal="left" vertical="center" wrapText="1"/>
    </xf>
    <xf numFmtId="184" fontId="143" fillId="35" borderId="0" xfId="0" applyFont="1" applyFill="1" applyAlignment="1" applyProtection="1">
      <alignment horizontal="left"/>
    </xf>
    <xf numFmtId="184" fontId="7" fillId="35" borderId="0" xfId="0" applyFont="1" applyFill="1" applyAlignment="1" applyProtection="1"/>
    <xf numFmtId="184" fontId="104" fillId="0" borderId="16" xfId="0" applyFont="1" applyBorder="1" applyAlignment="1" applyProtection="1">
      <alignment horizontal="left" vertical="center" wrapText="1"/>
    </xf>
    <xf numFmtId="184" fontId="104" fillId="0" borderId="0" xfId="0" applyFont="1" applyAlignment="1" applyProtection="1">
      <alignment horizontal="left" vertical="center" wrapText="1"/>
    </xf>
    <xf numFmtId="184" fontId="139" fillId="52" borderId="21" xfId="0" applyFont="1" applyFill="1" applyBorder="1" applyAlignment="1" applyProtection="1">
      <alignment horizontal="center" vertical="center" wrapText="1"/>
    </xf>
    <xf numFmtId="184" fontId="121" fillId="41" borderId="0" xfId="0" applyFont="1" applyFill="1" applyAlignment="1" applyProtection="1">
      <alignment horizontal="left"/>
    </xf>
    <xf numFmtId="184" fontId="2" fillId="0" borderId="0" xfId="0" applyFont="1" applyAlignment="1" applyProtection="1">
      <alignment horizontal="left" wrapText="1"/>
    </xf>
    <xf numFmtId="184" fontId="3" fillId="0" borderId="0" xfId="0" applyFont="1" applyAlignment="1" applyProtection="1">
      <alignment horizontal="left" wrapText="1"/>
    </xf>
    <xf numFmtId="184" fontId="2" fillId="0" borderId="79" xfId="0" applyFont="1" applyBorder="1" applyAlignment="1" applyProtection="1">
      <alignment horizontal="left" wrapText="1"/>
    </xf>
    <xf numFmtId="184" fontId="3" fillId="0" borderId="76" xfId="0" applyFont="1" applyBorder="1" applyAlignment="1" applyProtection="1">
      <alignment horizontal="left" wrapText="1"/>
    </xf>
    <xf numFmtId="184" fontId="119" fillId="0" borderId="0" xfId="0" applyFont="1" applyAlignment="1" applyProtection="1">
      <alignment horizontal="left"/>
    </xf>
    <xf numFmtId="184" fontId="94" fillId="39" borderId="4" xfId="0" applyFont="1" applyFill="1" applyBorder="1" applyAlignment="1" applyProtection="1">
      <alignment horizontal="center" vertical="center" wrapText="1"/>
    </xf>
    <xf numFmtId="184" fontId="94" fillId="39" borderId="26" xfId="0" applyFont="1" applyFill="1" applyBorder="1" applyAlignment="1" applyProtection="1">
      <alignment horizontal="center" vertical="center" wrapText="1"/>
    </xf>
    <xf numFmtId="184" fontId="94" fillId="39" borderId="23" xfId="0" applyFont="1" applyFill="1" applyBorder="1" applyAlignment="1" applyProtection="1">
      <alignment horizontal="center" vertical="center" wrapText="1"/>
    </xf>
    <xf numFmtId="184" fontId="93" fillId="38" borderId="22" xfId="0" applyFont="1" applyFill="1" applyBorder="1" applyAlignment="1" applyProtection="1">
      <alignment horizontal="left" vertical="center" wrapText="1"/>
    </xf>
    <xf numFmtId="184" fontId="93" fillId="38" borderId="19" xfId="0" applyFont="1" applyFill="1" applyBorder="1" applyAlignment="1" applyProtection="1">
      <alignment horizontal="left" vertical="center" wrapText="1"/>
    </xf>
    <xf numFmtId="184" fontId="93" fillId="38" borderId="28" xfId="0" applyFont="1" applyFill="1" applyBorder="1" applyAlignment="1" applyProtection="1">
      <alignment horizontal="left" vertical="top" wrapText="1"/>
    </xf>
    <xf numFmtId="184" fontId="93" fillId="38" borderId="30" xfId="0" applyFont="1" applyFill="1" applyBorder="1" applyAlignment="1" applyProtection="1">
      <alignment horizontal="left" vertical="top" wrapText="1"/>
    </xf>
    <xf numFmtId="180" fontId="94" fillId="0" borderId="22" xfId="89" applyNumberFormat="1" applyFont="1" applyFill="1" applyBorder="1" applyAlignment="1" applyProtection="1">
      <alignment horizontal="center" vertical="center"/>
    </xf>
    <xf numFmtId="180" fontId="94" fillId="0" borderId="28" xfId="89" applyNumberFormat="1" applyFont="1" applyFill="1" applyBorder="1" applyAlignment="1" applyProtection="1">
      <alignment horizontal="center" vertical="center"/>
    </xf>
    <xf numFmtId="180" fontId="94" fillId="0" borderId="19" xfId="89" applyNumberFormat="1" applyFont="1" applyFill="1" applyBorder="1" applyAlignment="1" applyProtection="1">
      <alignment horizontal="center" vertical="center"/>
    </xf>
    <xf numFmtId="180" fontId="94" fillId="0" borderId="30" xfId="89" applyNumberFormat="1" applyFont="1" applyFill="1" applyBorder="1" applyAlignment="1" applyProtection="1">
      <alignment horizontal="center" vertical="center"/>
    </xf>
    <xf numFmtId="184" fontId="93" fillId="0" borderId="15" xfId="0" applyFont="1" applyFill="1" applyBorder="1" applyAlignment="1" applyProtection="1">
      <alignment horizontal="left" vertical="center" wrapText="1"/>
    </xf>
    <xf numFmtId="184" fontId="93" fillId="0" borderId="20" xfId="0" applyFont="1" applyFill="1" applyBorder="1" applyAlignment="1" applyProtection="1">
      <alignment horizontal="left" vertical="center" wrapText="1"/>
    </xf>
    <xf numFmtId="189" fontId="94" fillId="0" borderId="22" xfId="89" applyNumberFormat="1" applyFont="1" applyFill="1" applyBorder="1" applyAlignment="1" applyProtection="1">
      <alignment horizontal="center" vertical="center"/>
    </xf>
    <xf numFmtId="189" fontId="94" fillId="0" borderId="28" xfId="89" applyNumberFormat="1" applyFont="1" applyFill="1" applyBorder="1" applyAlignment="1" applyProtection="1">
      <alignment horizontal="center" vertical="center"/>
    </xf>
    <xf numFmtId="189" fontId="94" fillId="0" borderId="19" xfId="89" applyNumberFormat="1" applyFont="1" applyFill="1" applyBorder="1" applyAlignment="1" applyProtection="1">
      <alignment horizontal="center" vertical="center"/>
    </xf>
    <xf numFmtId="189" fontId="94" fillId="0" borderId="30" xfId="89" applyNumberFormat="1" applyFont="1" applyFill="1" applyBorder="1" applyAlignment="1" applyProtection="1">
      <alignment horizontal="center" vertical="center"/>
    </xf>
    <xf numFmtId="184" fontId="93" fillId="0" borderId="15" xfId="0" applyFont="1" applyFill="1" applyBorder="1" applyAlignment="1" applyProtection="1">
      <alignment vertical="center" wrapText="1"/>
    </xf>
    <xf numFmtId="184" fontId="93" fillId="0" borderId="20" xfId="0" applyFont="1" applyFill="1" applyBorder="1" applyAlignment="1" applyProtection="1">
      <alignment vertical="center" wrapText="1"/>
    </xf>
    <xf numFmtId="184" fontId="93" fillId="0" borderId="67" xfId="0" applyFont="1" applyFill="1" applyBorder="1" applyAlignment="1" applyProtection="1">
      <alignment wrapText="1"/>
    </xf>
    <xf numFmtId="184" fontId="93" fillId="0" borderId="68" xfId="0" applyFont="1" applyFill="1" applyBorder="1" applyAlignment="1" applyProtection="1">
      <alignment wrapText="1"/>
    </xf>
    <xf numFmtId="3" fontId="94" fillId="0" borderId="15" xfId="0" applyNumberFormat="1" applyFont="1" applyFill="1" applyBorder="1" applyAlignment="1" applyProtection="1">
      <alignment horizontal="center" vertical="center" wrapText="1"/>
    </xf>
    <xf numFmtId="3" fontId="94" fillId="0" borderId="20" xfId="0" applyNumberFormat="1" applyFont="1" applyFill="1" applyBorder="1" applyAlignment="1" applyProtection="1">
      <alignment horizontal="center" vertical="center" wrapText="1"/>
    </xf>
    <xf numFmtId="184" fontId="97" fillId="0" borderId="0" xfId="0" applyFont="1" applyBorder="1" applyAlignment="1" applyProtection="1">
      <alignment vertical="top" wrapText="1"/>
    </xf>
    <xf numFmtId="184" fontId="93" fillId="0" borderId="0" xfId="0" applyFont="1" applyBorder="1" applyAlignment="1" applyProtection="1">
      <alignment wrapText="1"/>
    </xf>
    <xf numFmtId="184" fontId="93" fillId="0" borderId="15" xfId="0" applyFont="1" applyFill="1" applyBorder="1" applyAlignment="1" applyProtection="1">
      <alignment wrapText="1"/>
    </xf>
    <xf numFmtId="184" fontId="0" fillId="0" borderId="20" xfId="0" applyFill="1" applyBorder="1" applyAlignment="1" applyProtection="1">
      <alignment wrapText="1"/>
    </xf>
    <xf numFmtId="184" fontId="10" fillId="0" borderId="0" xfId="0" applyFont="1" applyAlignment="1" applyProtection="1">
      <alignment horizontal="left"/>
    </xf>
    <xf numFmtId="184" fontId="93" fillId="38" borderId="70" xfId="0" applyFont="1" applyFill="1" applyBorder="1" applyAlignment="1" applyProtection="1">
      <alignment horizontal="center" vertical="center"/>
    </xf>
    <xf numFmtId="184" fontId="93" fillId="38" borderId="71" xfId="0" applyFont="1" applyFill="1" applyBorder="1" applyAlignment="1" applyProtection="1">
      <alignment horizontal="center" vertical="center"/>
    </xf>
    <xf numFmtId="184" fontId="94" fillId="39" borderId="16" xfId="0" applyFont="1" applyFill="1" applyBorder="1" applyAlignment="1" applyProtection="1">
      <alignment horizontal="left" wrapText="1"/>
    </xf>
    <xf numFmtId="184" fontId="94" fillId="39" borderId="0" xfId="0" applyFont="1" applyFill="1" applyBorder="1" applyAlignment="1" applyProtection="1">
      <alignment horizontal="left" wrapText="1"/>
    </xf>
    <xf numFmtId="184" fontId="127" fillId="39" borderId="23" xfId="69" applyFont="1" applyFill="1" applyBorder="1" applyAlignment="1" applyProtection="1">
      <alignment horizontal="left" wrapText="1"/>
    </xf>
    <xf numFmtId="184" fontId="127" fillId="39" borderId="4" xfId="69" applyFont="1" applyFill="1" applyBorder="1" applyAlignment="1" applyProtection="1">
      <alignment horizontal="left" wrapText="1"/>
    </xf>
    <xf numFmtId="184" fontId="127" fillId="39" borderId="26" xfId="69" applyFont="1" applyFill="1" applyBorder="1" applyAlignment="1" applyProtection="1">
      <alignment horizontal="left" wrapText="1"/>
    </xf>
    <xf numFmtId="184" fontId="94" fillId="39" borderId="18" xfId="0" applyFont="1" applyFill="1" applyBorder="1" applyAlignment="1" applyProtection="1">
      <alignment horizontal="center" wrapText="1"/>
    </xf>
    <xf numFmtId="184" fontId="94" fillId="39" borderId="0" xfId="0" applyFont="1" applyFill="1" applyBorder="1" applyAlignment="1" applyProtection="1">
      <alignment horizontal="center" wrapText="1"/>
    </xf>
    <xf numFmtId="184" fontId="94" fillId="39" borderId="22" xfId="0" applyFont="1" applyFill="1" applyBorder="1" applyAlignment="1" applyProtection="1">
      <alignment horizontal="center" wrapText="1"/>
    </xf>
    <xf numFmtId="184" fontId="94" fillId="39" borderId="16" xfId="0" applyFont="1" applyFill="1" applyBorder="1" applyAlignment="1" applyProtection="1">
      <alignment horizontal="center" wrapText="1"/>
    </xf>
    <xf numFmtId="184" fontId="94" fillId="39" borderId="23" xfId="0" applyFont="1" applyFill="1" applyBorder="1" applyAlignment="1" applyProtection="1">
      <alignment horizontal="left" wrapText="1"/>
    </xf>
    <xf numFmtId="184" fontId="94" fillId="39" borderId="4" xfId="0" applyFont="1" applyFill="1" applyBorder="1" applyAlignment="1" applyProtection="1">
      <alignment horizontal="left" wrapText="1"/>
    </xf>
    <xf numFmtId="184" fontId="94" fillId="39" borderId="26" xfId="0" applyFont="1" applyFill="1" applyBorder="1" applyAlignment="1" applyProtection="1">
      <alignment horizontal="left" wrapText="1"/>
    </xf>
    <xf numFmtId="184" fontId="94" fillId="0" borderId="67" xfId="0" applyFont="1" applyFill="1" applyBorder="1" applyAlignment="1" applyProtection="1">
      <alignment horizontal="center" vertical="center" wrapText="1"/>
    </xf>
    <xf numFmtId="184" fontId="94" fillId="0" borderId="68" xfId="0" applyFont="1" applyFill="1" applyBorder="1" applyAlignment="1" applyProtection="1">
      <alignment horizontal="center" vertical="center" wrapText="1"/>
    </xf>
    <xf numFmtId="184" fontId="10" fillId="33" borderId="0" xfId="0" applyFont="1" applyFill="1" applyBorder="1" applyAlignment="1" applyProtection="1">
      <alignment horizontal="left" wrapText="1"/>
    </xf>
    <xf numFmtId="10" fontId="94" fillId="0" borderId="22" xfId="89" applyNumberFormat="1" applyFont="1" applyFill="1" applyBorder="1" applyAlignment="1" applyProtection="1">
      <alignment horizontal="center" vertical="center"/>
    </xf>
    <xf numFmtId="10" fontId="94" fillId="0" borderId="28" xfId="89" applyNumberFormat="1" applyFont="1" applyFill="1" applyBorder="1" applyAlignment="1" applyProtection="1">
      <alignment horizontal="center" vertical="center"/>
    </xf>
    <xf numFmtId="10" fontId="94" fillId="0" borderId="19" xfId="89" applyNumberFormat="1" applyFont="1" applyFill="1" applyBorder="1" applyAlignment="1" applyProtection="1">
      <alignment horizontal="center" vertical="center"/>
    </xf>
    <xf numFmtId="10" fontId="94" fillId="0" borderId="30" xfId="89" applyNumberFormat="1" applyFont="1" applyFill="1" applyBorder="1" applyAlignment="1" applyProtection="1">
      <alignment horizontal="center" vertical="center"/>
    </xf>
    <xf numFmtId="184" fontId="93" fillId="0" borderId="66" xfId="0" applyFont="1" applyFill="1" applyBorder="1" applyAlignment="1" applyProtection="1">
      <alignment wrapText="1"/>
    </xf>
    <xf numFmtId="189" fontId="94" fillId="0" borderId="22" xfId="89" applyNumberFormat="1" applyFont="1" applyFill="1" applyBorder="1" applyAlignment="1" applyProtection="1">
      <alignment horizontal="center" vertical="center" wrapText="1"/>
    </xf>
    <xf numFmtId="189" fontId="94" fillId="0" borderId="28" xfId="89" applyNumberFormat="1" applyFont="1" applyFill="1" applyBorder="1" applyAlignment="1" applyProtection="1">
      <alignment horizontal="center" vertical="center" wrapText="1"/>
    </xf>
    <xf numFmtId="189" fontId="94" fillId="0" borderId="19" xfId="89" applyNumberFormat="1" applyFont="1" applyFill="1" applyBorder="1" applyAlignment="1" applyProtection="1">
      <alignment horizontal="center" vertical="center" wrapText="1"/>
    </xf>
    <xf numFmtId="189" fontId="94" fillId="0" borderId="30" xfId="89" applyNumberFormat="1" applyFont="1" applyFill="1" applyBorder="1" applyAlignment="1" applyProtection="1">
      <alignment horizontal="center" vertical="center" wrapText="1"/>
    </xf>
    <xf numFmtId="184" fontId="93" fillId="38" borderId="18" xfId="0" applyFont="1" applyFill="1" applyBorder="1" applyAlignment="1" applyProtection="1">
      <alignment horizontal="left" vertical="top" wrapText="1"/>
    </xf>
    <xf numFmtId="184" fontId="93" fillId="0" borderId="14" xfId="0" applyFont="1" applyFill="1" applyBorder="1" applyAlignment="1" applyProtection="1">
      <alignment horizontal="center" wrapText="1"/>
    </xf>
    <xf numFmtId="184" fontId="137" fillId="39" borderId="4" xfId="0" applyFont="1" applyFill="1" applyBorder="1" applyAlignment="1" applyProtection="1">
      <alignment horizontal="center" vertical="center" wrapText="1"/>
    </xf>
    <xf numFmtId="184" fontId="137" fillId="39" borderId="26" xfId="0" applyFont="1" applyFill="1" applyBorder="1" applyAlignment="1" applyProtection="1">
      <alignment horizontal="center" vertical="center" wrapText="1"/>
    </xf>
    <xf numFmtId="184" fontId="137" fillId="39" borderId="23" xfId="0" applyFont="1" applyFill="1" applyBorder="1" applyAlignment="1" applyProtection="1">
      <alignment horizontal="left" vertical="center"/>
    </xf>
    <xf numFmtId="184" fontId="137" fillId="39" borderId="4" xfId="0" applyFont="1" applyFill="1" applyBorder="1" applyAlignment="1" applyProtection="1">
      <alignment horizontal="left" vertical="center"/>
    </xf>
    <xf numFmtId="184" fontId="137" fillId="39" borderId="26" xfId="0" applyFont="1" applyFill="1" applyBorder="1" applyAlignment="1" applyProtection="1">
      <alignment horizontal="left" vertical="center"/>
    </xf>
    <xf numFmtId="184" fontId="143" fillId="35" borderId="21" xfId="0" applyFont="1" applyFill="1" applyBorder="1" applyAlignment="1">
      <alignment horizontal="center"/>
    </xf>
    <xf numFmtId="190" fontId="10" fillId="33" borderId="15" xfId="89" applyNumberFormat="1" applyFont="1" applyFill="1" applyBorder="1" applyAlignment="1">
      <alignment horizontal="center" vertical="center"/>
    </xf>
    <xf numFmtId="190" fontId="10" fillId="33" borderId="17" xfId="89" applyNumberFormat="1" applyFont="1" applyFill="1" applyBorder="1" applyAlignment="1">
      <alignment horizontal="center" vertical="center"/>
    </xf>
    <xf numFmtId="190" fontId="10" fillId="33" borderId="20" xfId="89" applyNumberFormat="1" applyFont="1" applyFill="1" applyBorder="1" applyAlignment="1">
      <alignment horizontal="center" vertical="center"/>
    </xf>
  </cellXfs>
  <cellStyles count="149">
    <cellStyle name="_pielikums veidlapai-2_v2_12082008" xfId="1"/>
    <cellStyle name="+" xfId="2"/>
    <cellStyle name="20% - Акцент1" xfId="3"/>
    <cellStyle name="20% - Акцент2" xfId="4"/>
    <cellStyle name="20% - Акцент3" xfId="5"/>
    <cellStyle name="20% - Акцент4" xfId="6"/>
    <cellStyle name="20% - Акцент5" xfId="7"/>
    <cellStyle name="20% - Акцент6" xfId="8"/>
    <cellStyle name="3" xfId="9"/>
    <cellStyle name="40% - Акцент1" xfId="10"/>
    <cellStyle name="40% - Акцент2" xfId="11"/>
    <cellStyle name="40% - Акцент3" xfId="12"/>
    <cellStyle name="40% - Акцент4" xfId="13"/>
    <cellStyle name="40% - Акцент5" xfId="14"/>
    <cellStyle name="40% - Акцент6" xfId="15"/>
    <cellStyle name="60% - Акцент1" xfId="16"/>
    <cellStyle name="60% - Акцент2" xfId="17"/>
    <cellStyle name="60% - Акцент3" xfId="18"/>
    <cellStyle name="60% - Акцент4" xfId="19"/>
    <cellStyle name="60% - Акцент5" xfId="20"/>
    <cellStyle name="60% - Акцент6" xfId="21"/>
    <cellStyle name="AFE" xfId="22"/>
    <cellStyle name="Aprēķināšana" xfId="23"/>
    <cellStyle name="Brīdinājuma teksts" xfId="24"/>
    <cellStyle name="ColumnAttributeAbovePrompt" xfId="25"/>
    <cellStyle name="ColumnAttributePrompt" xfId="26"/>
    <cellStyle name="ColumnAttributeValue" xfId="27"/>
    <cellStyle name="ColumnHeadingPrompt" xfId="28"/>
    <cellStyle name="ColumnHeadingValue" xfId="29"/>
    <cellStyle name="Comma" xfId="30" builtinId="3"/>
    <cellStyle name="DblLineDollarAcct" xfId="31"/>
    <cellStyle name="DblLinePercent" xfId="32"/>
    <cellStyle name="DollarAccounting" xfId="33"/>
    <cellStyle name="Euro" xfId="34"/>
    <cellStyle name="Excel Built-in Normal" xfId="35"/>
    <cellStyle name="EY Narrative text" xfId="36"/>
    <cellStyle name="EY%colcalc" xfId="37"/>
    <cellStyle name="EY%input" xfId="38"/>
    <cellStyle name="EY%rowcalc" xfId="39"/>
    <cellStyle name="EY0dp" xfId="40"/>
    <cellStyle name="EY1dp" xfId="41"/>
    <cellStyle name="EY2dp" xfId="42"/>
    <cellStyle name="EY3dp" xfId="43"/>
    <cellStyle name="EYChartTitle" xfId="44"/>
    <cellStyle name="EYColumnHeading" xfId="45"/>
    <cellStyle name="EYColumnHeadingItalic" xfId="46"/>
    <cellStyle name="EYCoverDatabookName" xfId="47"/>
    <cellStyle name="EYCoverDate" xfId="48"/>
    <cellStyle name="EYCoverDraft" xfId="49"/>
    <cellStyle name="EYCoverProjectName" xfId="50"/>
    <cellStyle name="EYCurrency" xfId="51"/>
    <cellStyle name="EYHeader1" xfId="52"/>
    <cellStyle name="EYHeader2" xfId="53"/>
    <cellStyle name="EYHeading1" xfId="54"/>
    <cellStyle name="EYheading2" xfId="55"/>
    <cellStyle name="EYheading3" xfId="56"/>
    <cellStyle name="EYNotes" xfId="57"/>
    <cellStyle name="EYNotesHeading" xfId="58"/>
    <cellStyle name="EYnumber" xfId="59"/>
    <cellStyle name="EYnumber 2" xfId="144"/>
    <cellStyle name="EYSectionHeading" xfId="60"/>
    <cellStyle name="EYSheetHeader1" xfId="61"/>
    <cellStyle name="EYSheetHeading" xfId="62"/>
    <cellStyle name="EYsmallheading" xfId="63"/>
    <cellStyle name="EYSource" xfId="64"/>
    <cellStyle name="EYtext" xfId="65"/>
    <cellStyle name="EYtextbold" xfId="66"/>
    <cellStyle name="EYtextbolditalic" xfId="67"/>
    <cellStyle name="EYtextitalic" xfId="68"/>
    <cellStyle name="Hyperlink" xfId="69" builtinId="8"/>
    <cellStyle name="Ievade" xfId="70"/>
    <cellStyle name="Izvade" xfId="71"/>
    <cellStyle name="Komats 2" xfId="143"/>
    <cellStyle name="Kopsumma" xfId="72"/>
    <cellStyle name="LineItemPrompt" xfId="73"/>
    <cellStyle name="LineItemValue" xfId="74"/>
    <cellStyle name="Neitrāls" xfId="75"/>
    <cellStyle name="Normaali_Pitäjänmäen kuparialue" xfId="76"/>
    <cellStyle name="Normal" xfId="0" builtinId="0"/>
    <cellStyle name="Normal 2" xfId="77"/>
    <cellStyle name="Normal 2 2" xfId="78"/>
    <cellStyle name="Normal 3" xfId="79"/>
    <cellStyle name="Normal_pielikums veidlapai-2_v2_12082008" xfId="80"/>
    <cellStyle name="Normal_veidlapa" xfId="81"/>
    <cellStyle name="Nosaukums" xfId="82"/>
    <cellStyle name="Note 2" xfId="83"/>
    <cellStyle name="Output Amounts" xfId="84"/>
    <cellStyle name="Output Column Headings" xfId="85"/>
    <cellStyle name="Output Line Items" xfId="86"/>
    <cellStyle name="Output Report Heading" xfId="87"/>
    <cellStyle name="Output Report Title" xfId="88"/>
    <cellStyle name="Parasts 2" xfId="141"/>
    <cellStyle name="Parasts 2 2" xfId="147"/>
    <cellStyle name="Parasts 3" xfId="142"/>
    <cellStyle name="Parasts 3 2" xfId="148"/>
    <cellStyle name="Percent" xfId="89" builtinId="5"/>
    <cellStyle name="Percent 2" xfId="90"/>
    <cellStyle name="Percent 3" xfId="91"/>
    <cellStyle name="Percent 4" xfId="92"/>
    <cellStyle name="ReportTitlePrompt" xfId="93"/>
    <cellStyle name="ReportTitleValue" xfId="94"/>
    <cellStyle name="RowAcctAbovePrompt" xfId="95"/>
    <cellStyle name="RowAcctSOBAbovePrompt" xfId="96"/>
    <cellStyle name="RowAcctSOBValue" xfId="97"/>
    <cellStyle name="RowAcctValue" xfId="98"/>
    <cellStyle name="RowAttrAbovePrompt" xfId="99"/>
    <cellStyle name="RowAttrValue" xfId="100"/>
    <cellStyle name="RowColSetAbovePrompt" xfId="101"/>
    <cellStyle name="RowColSetLeftPrompt" xfId="102"/>
    <cellStyle name="RowColSetValue" xfId="103"/>
    <cellStyle name="RowLeftPrompt" xfId="104"/>
    <cellStyle name="SampleUsingFormatMask" xfId="105"/>
    <cellStyle name="SampleWithNoFormatMask" xfId="106"/>
    <cellStyle name="SAPBEXHLevel1" xfId="107"/>
    <cellStyle name="SAPBEXHLevel1 2" xfId="145"/>
    <cellStyle name="SAPBEXstdData" xfId="108"/>
    <cellStyle name="SingleLineAcctgn" xfId="109"/>
    <cellStyle name="SingleLineAcctgn 2" xfId="146"/>
    <cellStyle name="SingleLinePercent" xfId="110"/>
    <cellStyle name="Standard_Erfassungsblatt97_4_04" xfId="111"/>
    <cellStyle name="Strukt" xfId="112"/>
    <cellStyle name="TextNormal" xfId="113"/>
    <cellStyle name="Tusental_Investor_Report5_Srm2_030317" xfId="114"/>
    <cellStyle name="UploadThisRowValue" xfId="115"/>
    <cellStyle name="Акцент1" xfId="116"/>
    <cellStyle name="Акцент2" xfId="117"/>
    <cellStyle name="Акцент3" xfId="118"/>
    <cellStyle name="Акцент4" xfId="119"/>
    <cellStyle name="Акцент5" xfId="120"/>
    <cellStyle name="Акцент6" xfId="121"/>
    <cellStyle name="Ввод " xfId="122"/>
    <cellStyle name="Вывод" xfId="123"/>
    <cellStyle name="Вычисление" xfId="124"/>
    <cellStyle name="Заголовок 1" xfId="125"/>
    <cellStyle name="Заголовок 2" xfId="126"/>
    <cellStyle name="Заголовок 3" xfId="127"/>
    <cellStyle name="Заголовок 4" xfId="128"/>
    <cellStyle name="Итог" xfId="129"/>
    <cellStyle name="Контрольная ячейка" xfId="130"/>
    <cellStyle name="Название" xfId="131"/>
    <cellStyle name="Нейтральный" xfId="132"/>
    <cellStyle name="Обычный_597554" xfId="133"/>
    <cellStyle name="Плохой" xfId="134"/>
    <cellStyle name="Пояснение" xfId="135"/>
    <cellStyle name="Примечание" xfId="136"/>
    <cellStyle name="Связанная ячейка" xfId="137"/>
    <cellStyle name="Текст предупреждения" xfId="138"/>
    <cellStyle name="Хороший" xfId="139"/>
    <cellStyle name="一般_AR(updated on 1.5.06)" xfId="140"/>
  </cellStyles>
  <dxfs count="88">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006100"/>
      </font>
      <fill>
        <patternFill>
          <bgColor rgb="FFC6EFCE"/>
        </patternFill>
      </fill>
    </dxf>
    <dxf>
      <font>
        <color rgb="FF9C0006"/>
      </font>
      <fill>
        <patternFill>
          <bgColor rgb="FFFFC7CE"/>
        </patternFill>
      </fill>
    </dxf>
    <dxf>
      <font>
        <condense val="0"/>
        <extend val="0"/>
        <color rgb="FF9C0006"/>
      </font>
      <fill>
        <patternFill>
          <bgColor rgb="FFFFC7CE"/>
        </patternFill>
      </fill>
    </dxf>
    <dxf>
      <fill>
        <patternFill>
          <bgColor rgb="FFFF0000"/>
        </patternFill>
      </fill>
    </dxf>
    <dxf>
      <fill>
        <patternFill>
          <bgColor rgb="FFFF0000"/>
        </patternFill>
      </fill>
    </dxf>
    <dxf>
      <font>
        <color theme="1"/>
      </font>
      <fill>
        <patternFill>
          <bgColor rgb="FFFF0000"/>
        </patternFill>
      </fill>
    </dxf>
    <dxf>
      <font>
        <b/>
        <i val="0"/>
        <color rgb="FFFF0000"/>
      </font>
    </dxf>
    <dxf>
      <font>
        <b/>
        <i val="0"/>
        <color rgb="FFFF0000"/>
      </font>
    </dxf>
    <dxf>
      <font>
        <b/>
        <i val="0"/>
        <color rgb="FFFF0000"/>
      </font>
    </dxf>
    <dxf>
      <font>
        <b/>
        <i val="0"/>
        <color rgb="FFFF0000"/>
      </font>
    </dxf>
    <dxf>
      <font>
        <color theme="1"/>
      </font>
      <fill>
        <patternFill>
          <bgColor rgb="FFC00000"/>
        </patternFill>
      </fill>
    </dxf>
    <dxf>
      <font>
        <condense val="0"/>
        <extend val="0"/>
        <color rgb="FF9C0006"/>
      </font>
      <fill>
        <patternFill>
          <bgColor rgb="FFFFC7CE"/>
        </patternFill>
      </fill>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s>
  <tableStyles count="0" defaultTableStyle="TableStyleMedium9" defaultPivotStyle="PivotStyleLight16"/>
  <colors>
    <mruColors>
      <color rgb="FFFFCC00"/>
      <color rgb="FFDADA10"/>
      <color rgb="FF8C8C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5.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46"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45" Type="http://schemas.openxmlformats.org/officeDocument/2006/relationships/externalLink" Target="externalLinks/externalLink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6.xml"/><Relationship Id="rId48" Type="http://schemas.openxmlformats.org/officeDocument/2006/relationships/styles" Target="styles.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Drop" dropLines="3" dropStyle="combo" dx="16" fmlaLink="HIDDEN!$Q$2" fmlaRange="HIDDEN!$P$2:$P$4" noThreeD="1" sel="1" val="0"/>
</file>

<file path=xl/ctrlProps/ctrlProp10.xml><?xml version="1.0" encoding="utf-8"?>
<formControlPr xmlns="http://schemas.microsoft.com/office/spreadsheetml/2009/9/main" objectType="Drop" dropLines="4" dropStyle="combo" dx="16" fmlaLink="HIDDEN!$T$2" fmlaRange="HIDDEN!$P$8:$P$11" noThreeD="1" sel="2" val="0"/>
</file>

<file path=xl/ctrlProps/ctrlProp2.xml><?xml version="1.0" encoding="utf-8"?>
<formControlPr xmlns="http://schemas.microsoft.com/office/spreadsheetml/2009/9/main" objectType="Drop" dropLines="4" dropStyle="combo" dx="16" fmlaLink="HIDDEN!$R$2" fmlaRange="HIDDEN!$P$8:$P$11" noThreeD="1" sel="4" val="0"/>
</file>

<file path=xl/ctrlProps/ctrlProp3.xml><?xml version="1.0" encoding="utf-8"?>
<formControlPr xmlns="http://schemas.microsoft.com/office/spreadsheetml/2009/9/main" objectType="Drop" dropLines="4" dropStyle="combo" dx="16" fmlaLink="HIDDEN!$R$2" fmlaRange="HIDDEN!$P$8:$P$11" noThreeD="1" sel="4" val="0"/>
</file>

<file path=xl/ctrlProps/ctrlProp4.xml><?xml version="1.0" encoding="utf-8"?>
<formControlPr xmlns="http://schemas.microsoft.com/office/spreadsheetml/2009/9/main" objectType="Drop" dropLines="4" dropStyle="combo" dx="16" fmlaLink="HIDDEN!$R$2" fmlaRange="HIDDEN!$P$8:$P$11" noThreeD="1" sel="4" val="0"/>
</file>

<file path=xl/ctrlProps/ctrlProp5.xml><?xml version="1.0" encoding="utf-8"?>
<formControlPr xmlns="http://schemas.microsoft.com/office/spreadsheetml/2009/9/main" objectType="Drop" dropLines="4" dropStyle="combo" dx="16" fmlaLink="HIDDEN!$S$2" fmlaRange="HIDDEN!$P$8:$P$11" noThreeD="1" sel="2" val="0"/>
</file>

<file path=xl/ctrlProps/ctrlProp6.xml><?xml version="1.0" encoding="utf-8"?>
<formControlPr xmlns="http://schemas.microsoft.com/office/spreadsheetml/2009/9/main" objectType="Drop" dropLines="4" dropStyle="combo" dx="16" fmlaLink="HIDDEN!$S$2" fmlaRange="HIDDEN!$P$8:$P$11" noThreeD="1" sel="2" val="0"/>
</file>

<file path=xl/ctrlProps/ctrlProp7.xml><?xml version="1.0" encoding="utf-8"?>
<formControlPr xmlns="http://schemas.microsoft.com/office/spreadsheetml/2009/9/main" objectType="Drop" dropLines="4" dropStyle="combo" dx="16" fmlaLink="HIDDEN!$S$2" fmlaRange="HIDDEN!$P$8:$P$11" noThreeD="1" sel="2" val="0"/>
</file>

<file path=xl/ctrlProps/ctrlProp8.xml><?xml version="1.0" encoding="utf-8"?>
<formControlPr xmlns="http://schemas.microsoft.com/office/spreadsheetml/2009/9/main" objectType="Drop" dropLines="4" dropStyle="combo" dx="16" fmlaLink="HIDDEN!$T$2" fmlaRange="HIDDEN!$P$8:$P$11" noThreeD="1" sel="2" val="0"/>
</file>

<file path=xl/ctrlProps/ctrlProp9.xml><?xml version="1.0" encoding="utf-8"?>
<formControlPr xmlns="http://schemas.microsoft.com/office/spreadsheetml/2009/9/main" objectType="Drop" dropLines="4" dropStyle="combo" dx="16" fmlaLink="HIDDEN!$T$2" fmlaRange="HIDDEN!$P$8:$P$11" noThreeD="1" sel="2"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85725</xdr:colOff>
          <xdr:row>3</xdr:row>
          <xdr:rowOff>142875</xdr:rowOff>
        </xdr:from>
        <xdr:to>
          <xdr:col>6</xdr:col>
          <xdr:colOff>714375</xdr:colOff>
          <xdr:row>3</xdr:row>
          <xdr:rowOff>438150</xdr:rowOff>
        </xdr:to>
        <xdr:sp macro="" textlink="">
          <xdr:nvSpPr>
            <xdr:cNvPr id="10293254" name="Drop Down 6" hidden="1">
              <a:extLst>
                <a:ext uri="{63B3BB69-23CF-44E3-9099-C40C66FF867C}">
                  <a14:compatExt spid="_x0000_s10293254"/>
                </a:ext>
                <a:ext uri="{FF2B5EF4-FFF2-40B4-BE49-F238E27FC236}">
                  <a16:creationId xmlns="" xmlns:a16="http://schemas.microsoft.com/office/drawing/2014/main" id="{00000000-0008-0000-0100-000006109D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257175</xdr:colOff>
          <xdr:row>1</xdr:row>
          <xdr:rowOff>85725</xdr:rowOff>
        </xdr:from>
        <xdr:to>
          <xdr:col>10</xdr:col>
          <xdr:colOff>323850</xdr:colOff>
          <xdr:row>1</xdr:row>
          <xdr:rowOff>381000</xdr:rowOff>
        </xdr:to>
        <xdr:sp macro="" textlink="">
          <xdr:nvSpPr>
            <xdr:cNvPr id="10383361" name="Drop Down 1" descr="Tests" hidden="1">
              <a:extLst>
                <a:ext uri="{63B3BB69-23CF-44E3-9099-C40C66FF867C}">
                  <a14:compatExt spid="_x0000_s10383361"/>
                </a:ext>
                <a:ext uri="{FF2B5EF4-FFF2-40B4-BE49-F238E27FC236}">
                  <a16:creationId xmlns="" xmlns:a16="http://schemas.microsoft.com/office/drawing/2014/main" id="{00000000-0008-0000-0D00-000001709E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257175</xdr:colOff>
          <xdr:row>1</xdr:row>
          <xdr:rowOff>85725</xdr:rowOff>
        </xdr:from>
        <xdr:to>
          <xdr:col>10</xdr:col>
          <xdr:colOff>323850</xdr:colOff>
          <xdr:row>1</xdr:row>
          <xdr:rowOff>381000</xdr:rowOff>
        </xdr:to>
        <xdr:sp macro="" textlink="">
          <xdr:nvSpPr>
            <xdr:cNvPr id="10348545" name="Drop Down 1" descr="Tests" hidden="1">
              <a:extLst>
                <a:ext uri="{63B3BB69-23CF-44E3-9099-C40C66FF867C}">
                  <a14:compatExt spid="_x0000_s10348545"/>
                </a:ext>
                <a:ext uri="{FF2B5EF4-FFF2-40B4-BE49-F238E27FC236}">
                  <a16:creationId xmlns="" xmlns:a16="http://schemas.microsoft.com/office/drawing/2014/main" id="{00000000-0008-0000-0500-000001E89D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257175</xdr:colOff>
          <xdr:row>1</xdr:row>
          <xdr:rowOff>85725</xdr:rowOff>
        </xdr:from>
        <xdr:to>
          <xdr:col>10</xdr:col>
          <xdr:colOff>323850</xdr:colOff>
          <xdr:row>1</xdr:row>
          <xdr:rowOff>381000</xdr:rowOff>
        </xdr:to>
        <xdr:sp macro="" textlink="">
          <xdr:nvSpPr>
            <xdr:cNvPr id="10316802" name="Drop Down 2" descr="Tests" hidden="1">
              <a:extLst>
                <a:ext uri="{63B3BB69-23CF-44E3-9099-C40C66FF867C}">
                  <a14:compatExt spid="_x0000_s10316802"/>
                </a:ext>
                <a:ext uri="{FF2B5EF4-FFF2-40B4-BE49-F238E27FC236}">
                  <a16:creationId xmlns="" xmlns:a16="http://schemas.microsoft.com/office/drawing/2014/main" id="{00000000-0008-0000-0600-0000026C9D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257175</xdr:colOff>
          <xdr:row>1</xdr:row>
          <xdr:rowOff>85725</xdr:rowOff>
        </xdr:from>
        <xdr:to>
          <xdr:col>10</xdr:col>
          <xdr:colOff>323850</xdr:colOff>
          <xdr:row>1</xdr:row>
          <xdr:rowOff>381000</xdr:rowOff>
        </xdr:to>
        <xdr:sp macro="" textlink="">
          <xdr:nvSpPr>
            <xdr:cNvPr id="10385409" name="Drop Down 1" descr="Tests" hidden="1">
              <a:extLst>
                <a:ext uri="{63B3BB69-23CF-44E3-9099-C40C66FF867C}">
                  <a14:compatExt spid="_x0000_s10385409"/>
                </a:ext>
                <a:ext uri="{FF2B5EF4-FFF2-40B4-BE49-F238E27FC236}">
                  <a16:creationId xmlns="" xmlns:a16="http://schemas.microsoft.com/office/drawing/2014/main" id="{00000000-0008-0000-0700-000001789E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257175</xdr:colOff>
          <xdr:row>1</xdr:row>
          <xdr:rowOff>85725</xdr:rowOff>
        </xdr:from>
        <xdr:to>
          <xdr:col>10</xdr:col>
          <xdr:colOff>323850</xdr:colOff>
          <xdr:row>1</xdr:row>
          <xdr:rowOff>381000</xdr:rowOff>
        </xdr:to>
        <xdr:sp macro="" textlink="">
          <xdr:nvSpPr>
            <xdr:cNvPr id="10349569" name="Drop Down 1" descr="Tests" hidden="1">
              <a:extLst>
                <a:ext uri="{63B3BB69-23CF-44E3-9099-C40C66FF867C}">
                  <a14:compatExt spid="_x0000_s10349569"/>
                </a:ext>
                <a:ext uri="{FF2B5EF4-FFF2-40B4-BE49-F238E27FC236}">
                  <a16:creationId xmlns="" xmlns:a16="http://schemas.microsoft.com/office/drawing/2014/main" id="{00000000-0008-0000-0800-000001EC9D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257175</xdr:colOff>
          <xdr:row>1</xdr:row>
          <xdr:rowOff>85725</xdr:rowOff>
        </xdr:from>
        <xdr:to>
          <xdr:col>10</xdr:col>
          <xdr:colOff>323850</xdr:colOff>
          <xdr:row>1</xdr:row>
          <xdr:rowOff>381000</xdr:rowOff>
        </xdr:to>
        <xdr:sp macro="" textlink="">
          <xdr:nvSpPr>
            <xdr:cNvPr id="10317825" name="Drop Down 1" descr="Tests" hidden="1">
              <a:extLst>
                <a:ext uri="{63B3BB69-23CF-44E3-9099-C40C66FF867C}">
                  <a14:compatExt spid="_x0000_s10317825"/>
                </a:ext>
                <a:ext uri="{FF2B5EF4-FFF2-40B4-BE49-F238E27FC236}">
                  <a16:creationId xmlns="" xmlns:a16="http://schemas.microsoft.com/office/drawing/2014/main" id="{00000000-0008-0000-0900-000001709D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257175</xdr:colOff>
          <xdr:row>1</xdr:row>
          <xdr:rowOff>85725</xdr:rowOff>
        </xdr:from>
        <xdr:to>
          <xdr:col>10</xdr:col>
          <xdr:colOff>323850</xdr:colOff>
          <xdr:row>1</xdr:row>
          <xdr:rowOff>381000</xdr:rowOff>
        </xdr:to>
        <xdr:sp macro="" textlink="">
          <xdr:nvSpPr>
            <xdr:cNvPr id="10382337" name="Drop Down 1" descr="Tests" hidden="1">
              <a:extLst>
                <a:ext uri="{63B3BB69-23CF-44E3-9099-C40C66FF867C}">
                  <a14:compatExt spid="_x0000_s10382337"/>
                </a:ext>
                <a:ext uri="{FF2B5EF4-FFF2-40B4-BE49-F238E27FC236}">
                  <a16:creationId xmlns="" xmlns:a16="http://schemas.microsoft.com/office/drawing/2014/main" id="{00000000-0008-0000-0A00-0000016C9E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257175</xdr:colOff>
          <xdr:row>1</xdr:row>
          <xdr:rowOff>85725</xdr:rowOff>
        </xdr:from>
        <xdr:to>
          <xdr:col>10</xdr:col>
          <xdr:colOff>323850</xdr:colOff>
          <xdr:row>1</xdr:row>
          <xdr:rowOff>381000</xdr:rowOff>
        </xdr:to>
        <xdr:sp macro="" textlink="">
          <xdr:nvSpPr>
            <xdr:cNvPr id="10318849" name="Drop Down 1" descr="Tests" hidden="1">
              <a:extLst>
                <a:ext uri="{63B3BB69-23CF-44E3-9099-C40C66FF867C}">
                  <a14:compatExt spid="_x0000_s10318849"/>
                </a:ext>
                <a:ext uri="{FF2B5EF4-FFF2-40B4-BE49-F238E27FC236}">
                  <a16:creationId xmlns="" xmlns:a16="http://schemas.microsoft.com/office/drawing/2014/main" id="{00000000-0008-0000-0B00-000001749D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257175</xdr:colOff>
          <xdr:row>1</xdr:row>
          <xdr:rowOff>85725</xdr:rowOff>
        </xdr:from>
        <xdr:to>
          <xdr:col>10</xdr:col>
          <xdr:colOff>323850</xdr:colOff>
          <xdr:row>1</xdr:row>
          <xdr:rowOff>381000</xdr:rowOff>
        </xdr:to>
        <xdr:sp macro="" textlink="">
          <xdr:nvSpPr>
            <xdr:cNvPr id="10350593" name="Drop Down 1" descr="Tests" hidden="1">
              <a:extLst>
                <a:ext uri="{63B3BB69-23CF-44E3-9099-C40C66FF867C}">
                  <a14:compatExt spid="_x0000_s10350593"/>
                </a:ext>
                <a:ext uri="{FF2B5EF4-FFF2-40B4-BE49-F238E27FC236}">
                  <a16:creationId xmlns="" xmlns:a16="http://schemas.microsoft.com/office/drawing/2014/main" id="{00000000-0008-0000-0C00-000001F09D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Spread%20Eagle\Insurance\Policies\1-10015-00%20203062\Arrears%20Qtr2-02\MORTINT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vrigameyfp02\data\Clients\_TS\Almira\3.DD%20working%20papers\BL%20-%20Bilyky\Beliki_Databook_07.03.07_v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thnt01\9150\C1.%20Kunder\N&#228;ringsdepartementet\2.%20P&#229;g&#229;ende\ALT\4.%20Modeller\V&#228;rdering%20av%20ALT\DCF-ALT%2005-12-04-%20EFTER%20BUDGET%20UPPDATERIN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vrigameyfp02\data\Program%20Files\EY%20TAS%20Databook\Lib\Databook%20library%20RoW.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vrigameyfp02\data\Lysenko\GAAP\1.FinStatements\1.&#1048;&#1089;&#1090;&#1080;&#1083;%20(&#1059;&#1082;&#1088;&#1072;&#1080;&#1085;&#1072;)\10-&#1054;&#1082;&#1090;&#1103;&#1073;&#1088;&#1100;%202004\Lysenko\GAAP\6.Sales%202004\09-&#1057;&#1077;&#1085;&#1090;&#1103;&#1073;&#1088;&#1100;-Sales%202004\&#1050;&#1091;&#1088;&#1089;&#1086;&#1074;&#1099;&#1077;%20&#1088;&#1072;&#1079;&#1085;&#1080;&#1094;&#1099;%20-%20&#1056;&#1072;&#1089;&#1095;&#1077;&#1090;%20&#1088;&#1077;&#1072;&#1083;&#1080;&#1079;&#1072;&#1094;&#1080;&#1080;%20(&#1089;&#1077;&#1085;&#1090;&#1103;&#1073;&#1088;&#1100;%2004%20&#107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thnt01\9150\B3.%20Valuation\4.%20V&#228;rderingsmodeller\1.%20E&amp;Ys%20v&#228;rderingsmodell\PPA%20o%20immateriella%20tillg&#229;ngar\EY%20Sweden%20PPA%20model%20templat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thnt01\9150\WINDOWS\TEMP\notesE1EF34\Valuation%20Model_2006-10-30v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Documents%20and%20Settings\prilutskaya\Local%20Settings\Temporary%20Internet%20Files\OLKB3\&#1088;&#1077;&#1077;&#1089;&#1090;&#1088;%20&#1072;&#1082;&#1090;&#1086;&#1074;%20&#1087;&#1088;&#1086;&#1074;&#1077;&#1088;&#1086;&#108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Z:\Documents%20and%20Settings\kozlova\Local%20Settings\Temporary%20Internet%20Files\OLK86\&#1056;&#1077;&#1077;&#1089;&#1090;&#1088;%20&#1072;&#1082;&#1090;&#1086;&#1074;%20&#1087;&#1088;&#1086;&#1074;&#1077;&#1088;&#1086;&#108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iangulations"/>
      <sheetName val="1989"/>
      <sheetName val="1990"/>
      <sheetName val="1991"/>
      <sheetName val="1992"/>
      <sheetName val="1993"/>
      <sheetName val="1994"/>
      <sheetName val="1995"/>
      <sheetName val="1996"/>
      <sheetName val="1997"/>
      <sheetName val="1998"/>
      <sheetName val="1999"/>
      <sheetName val="2000"/>
      <sheetName val="2001"/>
      <sheetName val="2002"/>
      <sheetName val="Premium summary"/>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Trans_Letter"/>
      <sheetName val="Index"/>
      <sheetName val="Abbreviations"/>
      <sheetName val="Lead_Index"/>
      <sheetName val="Lead PL"/>
      <sheetName val="Lead BS"/>
      <sheetName val="Recon_Index"/>
      <sheetName val="R1"/>
      <sheetName val="R2"/>
      <sheetName val="R3"/>
      <sheetName val="R4"/>
      <sheetName val="R5"/>
      <sheetName val="PL_Index"/>
      <sheetName val="PL1"/>
      <sheetName val="PL2"/>
      <sheetName val="PL3"/>
      <sheetName val="PL4"/>
      <sheetName val="PL5"/>
      <sheetName val="PL6"/>
      <sheetName val="PL7"/>
      <sheetName val="PL8"/>
      <sheetName val="PL9"/>
      <sheetName val="PL10"/>
      <sheetName val="PL11-a"/>
      <sheetName val="PL12"/>
      <sheetName val="PL13"/>
      <sheetName val="PL14"/>
      <sheetName val="PL15"/>
      <sheetName val="BS_Index"/>
      <sheetName val="BS1"/>
      <sheetName val="BS2"/>
      <sheetName val="BS3"/>
      <sheetName val="BS4"/>
      <sheetName val="BS5"/>
      <sheetName val="BS6"/>
      <sheetName val="BS7"/>
      <sheetName val="BS8"/>
      <sheetName val="BS9"/>
      <sheetName val="BS10"/>
      <sheetName val="BS11"/>
      <sheetName val="BS12"/>
      <sheetName val="BS13"/>
      <sheetName val="BS14"/>
      <sheetName val="BS15"/>
      <sheetName val="BS16"/>
      <sheetName val="BS17"/>
      <sheetName val="BS18"/>
      <sheetName val="WC_Index"/>
      <sheetName val="WC1"/>
      <sheetName val="WC2"/>
      <sheetName val="Sheet8S"/>
      <sheetName val="Sheet4S"/>
      <sheetName val="Sheet01S"/>
      <sheetName val="Sheet12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7">
          <cell r="E7">
            <v>5.05</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ec"/>
      <sheetName val="Assumptions"/>
      <sheetName val="H-IS"/>
      <sheetName val="H-BS"/>
      <sheetName val="Bloomberg"/>
      <sheetName val="Tabeller och diagram"/>
      <sheetName val="CF-base"/>
      <sheetName val="Rev's &amp; Costs"/>
      <sheetName val="WC"/>
      <sheetName val="PPE"/>
      <sheetName val="FF"/>
      <sheetName val="Taxes"/>
      <sheetName val="IS"/>
      <sheetName val="BS"/>
      <sheetName val="IS-base"/>
      <sheetName val="BS-base"/>
      <sheetName val="CF"/>
      <sheetName val="Valuation"/>
      <sheetName val="Skattesköld-kontroll"/>
      <sheetName val="Summary"/>
      <sheetName val="Blad1"/>
      <sheetName val="Diagram"/>
    </sheetNames>
    <sheetDataSet>
      <sheetData sheetId="0" refreshError="1"/>
      <sheetData sheetId="1"/>
      <sheetData sheetId="2">
        <row r="4">
          <cell r="D4">
            <v>2001</v>
          </cell>
          <cell r="E4">
            <v>2002</v>
          </cell>
          <cell r="F4">
            <v>2003</v>
          </cell>
          <cell r="G4">
            <v>2004</v>
          </cell>
          <cell r="H4">
            <v>2005</v>
          </cell>
        </row>
        <row r="6">
          <cell r="F6">
            <v>202.155</v>
          </cell>
          <cell r="G6">
            <v>201.56399999999999</v>
          </cell>
          <cell r="H6">
            <v>192.68299999999999</v>
          </cell>
        </row>
      </sheetData>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 do not import"/>
      <sheetName val="Q of E cover - do not import"/>
      <sheetName val="Earnings summary"/>
      <sheetName val="KPIs"/>
      <sheetName val="Adjusted EBITDA"/>
      <sheetName val="EBITDA Bridge"/>
      <sheetName val="Pro forma EBITDA"/>
      <sheetName val="Quarterly P&amp;L"/>
      <sheetName val="Monthly P&amp;L - continuous"/>
      <sheetName val="Monthly P&amp;L - seasonality"/>
      <sheetName val="Revenue by product &amp; customer"/>
      <sheetName val="Annual growth by segment"/>
      <sheetName val="Growth drivers"/>
      <sheetName val="Gross to net sales"/>
      <sheetName val="Analysis of CoS"/>
      <sheetName val="Operating expenses"/>
      <sheetName val="Employee benefits"/>
      <sheetName val="EBITDA % improv. vs prior year "/>
      <sheetName val="Current trading"/>
      <sheetName val="LTM"/>
      <sheetName val="Full year outturn"/>
      <sheetName val="Standalone costs"/>
      <sheetName val="FX exposure"/>
      <sheetName val="Sensitivity analysis"/>
      <sheetName val="Key customers"/>
      <sheetName val="Key suppliers"/>
      <sheetName val="Booked and pipeline analysis"/>
      <sheetName val="Q of CF cover - do not import"/>
      <sheetName val="Lead cash flow"/>
      <sheetName val="EBITDA to CF conversion"/>
      <sheetName val="Capex breakdown"/>
      <sheetName val="Q of NA cover - do not import"/>
      <sheetName val="Lead BS - IAS"/>
      <sheetName val="Lead BS - NA"/>
      <sheetName val="Pro forma BS"/>
      <sheetName val="Inventory breakdown"/>
      <sheetName val="Inventory reserve"/>
      <sheetName val="Accounts receivable ageing"/>
      <sheetName val="Rollforward of AR"/>
      <sheetName val="Accounts payable"/>
      <sheetName val="Accounts payable ageing"/>
      <sheetName val="PPE"/>
      <sheetName val="Fixed assets"/>
      <sheetName val="Prepaid &amp; other current assets"/>
      <sheetName val="Intangible assets"/>
      <sheetName val="Other assets"/>
      <sheetName val="Accrued expenses"/>
      <sheetName val="Other current liabilities"/>
      <sheetName val="Debt"/>
      <sheetName val="Equity rollforward"/>
      <sheetName val="Unfunded obligations"/>
      <sheetName val="Cash waterfall analysis"/>
      <sheetName val="Adjustments to enterprise value"/>
      <sheetName val="WC cover - do not import"/>
      <sheetName val="WC - monthly - year on year"/>
      <sheetName val="WC - monthly -continuous"/>
      <sheetName val="Adjusted working capital"/>
      <sheetName val="Net WC (+ data pages)"/>
      <sheetName val="WC (high-low) (+data pages)"/>
      <sheetName val="WC analytics (+data pages)"/>
      <sheetName val="WC indicators (+data pages)"/>
      <sheetName val="WC sales seas.(+further pages)"/>
      <sheetName val="WC sales seas.2(+data pages)"/>
      <sheetName val="FY04 WC detail (data page)"/>
      <sheetName val="FY05 WC detail (data page)"/>
      <sheetName val="FY06 WC detail (data page)"/>
      <sheetName val="TF subsect cover-do not import"/>
      <sheetName val="Mngt to stat rec"/>
      <sheetName val="Hist accuracy of budget"/>
      <sheetName val="Price vol cover - do not import"/>
      <sheetName val="Price volume profit variance"/>
      <sheetName val="Price volume sales variance"/>
      <sheetName val="Price-vol summary (+data pages)"/>
      <sheetName val="Price-vol (data page 1)"/>
      <sheetName val="Price-vol (data page 2)"/>
      <sheetName val="Price-vol (data page 3)"/>
      <sheetName val="Price-vol (data page 4)"/>
      <sheetName val="Price-vol (data page 5)"/>
      <sheetName val="Chart pages cover-do not import"/>
      <sheetName val="Line chart"/>
      <sheetName val="Stacked column chart"/>
      <sheetName val="Bar chart"/>
      <sheetName val="Clustered column"/>
      <sheetName val="Column-line on 2 axis chart"/>
      <sheetName val="Bubble chart"/>
      <sheetName val="Blocked area chart"/>
      <sheetName val="Sheet8S"/>
      <sheetName val="Sheet4S"/>
      <sheetName val="Sheet01S"/>
      <sheetName val="Sheet12S"/>
      <sheetName val="FY0 WC detail (data page)"/>
    </sheetNames>
    <sheetDataSet>
      <sheetData sheetId="0" refreshError="1"/>
      <sheetData sheetId="1" refreshError="1"/>
      <sheetData sheetId="2" refreshError="1"/>
      <sheetData sheetId="3" refreshError="1"/>
      <sheetData sheetId="4" refreshError="1"/>
      <sheetData sheetId="5" refreshError="1">
        <row r="6">
          <cell r="A6" t="str">
            <v>Currency:</v>
          </cell>
          <cell r="F6" t="str">
            <v>end points</v>
          </cell>
          <cell r="G6" t="str">
            <v>blank neg</v>
          </cell>
          <cell r="H6" t="str">
            <v>red neg</v>
          </cell>
          <cell r="I6" t="str">
            <v>grn neg</v>
          </cell>
          <cell r="J6" t="str">
            <v>blank pos</v>
          </cell>
          <cell r="K6" t="str">
            <v>red pos</v>
          </cell>
          <cell r="L6" t="str">
            <v>grn pos</v>
          </cell>
        </row>
        <row r="7">
          <cell r="A7" t="str">
            <v>FY[xx] EBITDA</v>
          </cell>
          <cell r="F7">
            <v>0</v>
          </cell>
        </row>
        <row r="8">
          <cell r="A8" t="str">
            <v xml:space="preserve"> FYxxA A</v>
          </cell>
          <cell r="G8">
            <v>0</v>
          </cell>
          <cell r="H8">
            <v>0</v>
          </cell>
          <cell r="I8">
            <v>0</v>
          </cell>
          <cell r="J8">
            <v>0</v>
          </cell>
          <cell r="K8">
            <v>0</v>
          </cell>
          <cell r="L8">
            <v>0</v>
          </cell>
        </row>
        <row r="9">
          <cell r="A9" t="str">
            <v>FYxxA B</v>
          </cell>
          <cell r="G9">
            <v>0</v>
          </cell>
          <cell r="H9">
            <v>0</v>
          </cell>
          <cell r="I9">
            <v>0</v>
          </cell>
          <cell r="J9">
            <v>0</v>
          </cell>
          <cell r="K9">
            <v>0</v>
          </cell>
          <cell r="L9">
            <v>0</v>
          </cell>
        </row>
        <row r="10">
          <cell r="A10" t="str">
            <v>FYxxA C</v>
          </cell>
          <cell r="G10">
            <v>0</v>
          </cell>
          <cell r="H10">
            <v>0</v>
          </cell>
          <cell r="I10">
            <v>0</v>
          </cell>
          <cell r="J10">
            <v>0</v>
          </cell>
          <cell r="K10">
            <v>0</v>
          </cell>
          <cell r="L10">
            <v>0</v>
          </cell>
        </row>
        <row r="11">
          <cell r="A11" t="str">
            <v>FYxxA D</v>
          </cell>
          <cell r="G11">
            <v>0</v>
          </cell>
          <cell r="H11">
            <v>0</v>
          </cell>
          <cell r="I11">
            <v>0</v>
          </cell>
          <cell r="J11">
            <v>0</v>
          </cell>
          <cell r="K11">
            <v>0</v>
          </cell>
          <cell r="L11">
            <v>0</v>
          </cell>
        </row>
        <row r="12">
          <cell r="A12" t="str">
            <v>FYxxA E</v>
          </cell>
          <cell r="G12">
            <v>0</v>
          </cell>
          <cell r="H12">
            <v>0</v>
          </cell>
          <cell r="I12">
            <v>0</v>
          </cell>
          <cell r="J12">
            <v>0</v>
          </cell>
          <cell r="K12">
            <v>0</v>
          </cell>
          <cell r="L12">
            <v>0</v>
          </cell>
        </row>
        <row r="13">
          <cell r="A13" t="str">
            <v>FYxxA F</v>
          </cell>
          <cell r="G13">
            <v>0</v>
          </cell>
          <cell r="H13">
            <v>0</v>
          </cell>
          <cell r="I13">
            <v>0</v>
          </cell>
          <cell r="J13">
            <v>0</v>
          </cell>
          <cell r="K13">
            <v>0</v>
          </cell>
          <cell r="L13">
            <v>0</v>
          </cell>
        </row>
        <row r="14">
          <cell r="A14" t="str">
            <v>FYxxA G</v>
          </cell>
          <cell r="G14">
            <v>0</v>
          </cell>
          <cell r="H14">
            <v>0</v>
          </cell>
          <cell r="I14">
            <v>0</v>
          </cell>
          <cell r="J14">
            <v>0</v>
          </cell>
          <cell r="K14">
            <v>0</v>
          </cell>
          <cell r="L14">
            <v>0</v>
          </cell>
        </row>
        <row r="15">
          <cell r="A15" t="str">
            <v>FYxxA H</v>
          </cell>
          <cell r="G15">
            <v>0</v>
          </cell>
          <cell r="H15">
            <v>0</v>
          </cell>
          <cell r="I15">
            <v>0</v>
          </cell>
          <cell r="J15">
            <v>0</v>
          </cell>
          <cell r="K15">
            <v>0</v>
          </cell>
          <cell r="L15">
            <v>0</v>
          </cell>
        </row>
        <row r="16">
          <cell r="A16" t="str">
            <v>FYxxA I</v>
          </cell>
          <cell r="G16">
            <v>0</v>
          </cell>
          <cell r="H16">
            <v>0</v>
          </cell>
          <cell r="I16">
            <v>0</v>
          </cell>
          <cell r="J16">
            <v>0</v>
          </cell>
          <cell r="K16">
            <v>0</v>
          </cell>
          <cell r="L16">
            <v>0</v>
          </cell>
        </row>
        <row r="17">
          <cell r="A17" t="str">
            <v>FYxxA J</v>
          </cell>
          <cell r="G17">
            <v>0</v>
          </cell>
          <cell r="H17">
            <v>0</v>
          </cell>
          <cell r="I17">
            <v>0</v>
          </cell>
          <cell r="J17">
            <v>0</v>
          </cell>
          <cell r="K17">
            <v>0</v>
          </cell>
          <cell r="L17">
            <v>0</v>
          </cell>
        </row>
        <row r="18">
          <cell r="A18" t="str">
            <v>FYxxA K</v>
          </cell>
          <cell r="G18">
            <v>0</v>
          </cell>
          <cell r="H18">
            <v>0</v>
          </cell>
          <cell r="I18">
            <v>0</v>
          </cell>
          <cell r="J18">
            <v>0</v>
          </cell>
          <cell r="K18">
            <v>0</v>
          </cell>
          <cell r="L18">
            <v>0</v>
          </cell>
        </row>
        <row r="19">
          <cell r="A19" t="str">
            <v>FYxxA L</v>
          </cell>
          <cell r="G19">
            <v>0</v>
          </cell>
          <cell r="H19">
            <v>0</v>
          </cell>
          <cell r="I19">
            <v>0</v>
          </cell>
          <cell r="J19">
            <v>0</v>
          </cell>
          <cell r="K19">
            <v>0</v>
          </cell>
          <cell r="L19">
            <v>0</v>
          </cell>
        </row>
        <row r="20">
          <cell r="A20" t="str">
            <v>FYxxA M</v>
          </cell>
          <cell r="G20">
            <v>0</v>
          </cell>
          <cell r="H20">
            <v>0</v>
          </cell>
          <cell r="I20">
            <v>0</v>
          </cell>
          <cell r="J20">
            <v>0</v>
          </cell>
          <cell r="K20">
            <v>0</v>
          </cell>
          <cell r="L20">
            <v>0</v>
          </cell>
        </row>
        <row r="21">
          <cell r="A21" t="str">
            <v>FYxxA N</v>
          </cell>
          <cell r="G21">
            <v>0</v>
          </cell>
          <cell r="H21">
            <v>0</v>
          </cell>
          <cell r="I21">
            <v>0</v>
          </cell>
          <cell r="J21">
            <v>0</v>
          </cell>
          <cell r="K21">
            <v>0</v>
          </cell>
          <cell r="L21">
            <v>0</v>
          </cell>
        </row>
        <row r="22">
          <cell r="A22" t="str">
            <v>FYxxA O</v>
          </cell>
          <cell r="G22">
            <v>0</v>
          </cell>
          <cell r="H22">
            <v>0</v>
          </cell>
          <cell r="I22">
            <v>0</v>
          </cell>
          <cell r="J22">
            <v>0</v>
          </cell>
          <cell r="K22">
            <v>0</v>
          </cell>
          <cell r="L22">
            <v>0</v>
          </cell>
        </row>
        <row r="23">
          <cell r="A23" t="str">
            <v>FY[xx] EBITDA</v>
          </cell>
          <cell r="F23">
            <v>0</v>
          </cell>
          <cell r="G23">
            <v>0</v>
          </cell>
          <cell r="H23">
            <v>0</v>
          </cell>
          <cell r="I23">
            <v>0</v>
          </cell>
          <cell r="J23">
            <v>0</v>
          </cell>
          <cell r="K23">
            <v>0</v>
          </cell>
          <cell r="L23">
            <v>0</v>
          </cell>
        </row>
        <row r="24">
          <cell r="A24" t="str">
            <v>FYxxA A</v>
          </cell>
          <cell r="G24">
            <v>0</v>
          </cell>
          <cell r="H24">
            <v>0</v>
          </cell>
          <cell r="I24">
            <v>0</v>
          </cell>
          <cell r="J24">
            <v>0</v>
          </cell>
          <cell r="K24">
            <v>0</v>
          </cell>
          <cell r="L24">
            <v>0</v>
          </cell>
        </row>
        <row r="25">
          <cell r="A25" t="str">
            <v>FYxxA B</v>
          </cell>
          <cell r="G25">
            <v>0</v>
          </cell>
          <cell r="H25">
            <v>0</v>
          </cell>
          <cell r="I25">
            <v>0</v>
          </cell>
          <cell r="J25">
            <v>0</v>
          </cell>
          <cell r="K25">
            <v>0</v>
          </cell>
          <cell r="L25">
            <v>0</v>
          </cell>
        </row>
        <row r="26">
          <cell r="A26" t="str">
            <v>FYxxA C</v>
          </cell>
          <cell r="G26">
            <v>0</v>
          </cell>
          <cell r="H26">
            <v>0</v>
          </cell>
          <cell r="I26">
            <v>0</v>
          </cell>
          <cell r="J26">
            <v>0</v>
          </cell>
          <cell r="K26">
            <v>0</v>
          </cell>
          <cell r="L26">
            <v>0</v>
          </cell>
        </row>
        <row r="27">
          <cell r="A27" t="str">
            <v>FYxxA D</v>
          </cell>
          <cell r="G27">
            <v>0</v>
          </cell>
          <cell r="H27">
            <v>0</v>
          </cell>
          <cell r="I27">
            <v>0</v>
          </cell>
          <cell r="J27">
            <v>0</v>
          </cell>
          <cell r="K27">
            <v>0</v>
          </cell>
          <cell r="L27">
            <v>0</v>
          </cell>
        </row>
        <row r="28">
          <cell r="A28" t="str">
            <v>FYxxA E</v>
          </cell>
          <cell r="G28">
            <v>0</v>
          </cell>
          <cell r="H28">
            <v>0</v>
          </cell>
          <cell r="I28">
            <v>0</v>
          </cell>
          <cell r="J28">
            <v>0</v>
          </cell>
          <cell r="K28">
            <v>0</v>
          </cell>
          <cell r="L28">
            <v>0</v>
          </cell>
        </row>
        <row r="29">
          <cell r="A29" t="str">
            <v>FYxxA F</v>
          </cell>
          <cell r="G29">
            <v>0</v>
          </cell>
          <cell r="H29">
            <v>0</v>
          </cell>
          <cell r="I29">
            <v>0</v>
          </cell>
          <cell r="J29">
            <v>0</v>
          </cell>
          <cell r="K29">
            <v>0</v>
          </cell>
          <cell r="L29">
            <v>0</v>
          </cell>
        </row>
        <row r="30">
          <cell r="A30" t="str">
            <v>FYxxA G</v>
          </cell>
          <cell r="G30">
            <v>0</v>
          </cell>
          <cell r="H30">
            <v>0</v>
          </cell>
          <cell r="I30">
            <v>0</v>
          </cell>
          <cell r="J30">
            <v>0</v>
          </cell>
          <cell r="K30">
            <v>0</v>
          </cell>
          <cell r="L30">
            <v>0</v>
          </cell>
        </row>
        <row r="31">
          <cell r="A31" t="str">
            <v>FYxxA H</v>
          </cell>
          <cell r="G31">
            <v>0</v>
          </cell>
          <cell r="H31">
            <v>0</v>
          </cell>
          <cell r="I31">
            <v>0</v>
          </cell>
          <cell r="J31">
            <v>0</v>
          </cell>
          <cell r="K31">
            <v>0</v>
          </cell>
          <cell r="L31">
            <v>0</v>
          </cell>
        </row>
        <row r="32">
          <cell r="A32" t="str">
            <v>FYxxA I</v>
          </cell>
          <cell r="G32">
            <v>0</v>
          </cell>
          <cell r="H32">
            <v>0</v>
          </cell>
          <cell r="I32">
            <v>0</v>
          </cell>
          <cell r="J32">
            <v>0</v>
          </cell>
          <cell r="K32">
            <v>0</v>
          </cell>
          <cell r="L32">
            <v>0</v>
          </cell>
        </row>
        <row r="33">
          <cell r="A33" t="str">
            <v>FYxxA J</v>
          </cell>
          <cell r="G33">
            <v>0</v>
          </cell>
          <cell r="H33">
            <v>0</v>
          </cell>
          <cell r="I33">
            <v>0</v>
          </cell>
          <cell r="J33">
            <v>0</v>
          </cell>
          <cell r="K33">
            <v>0</v>
          </cell>
          <cell r="L33">
            <v>0</v>
          </cell>
        </row>
        <row r="34">
          <cell r="A34" t="str">
            <v>FYxxA K</v>
          </cell>
          <cell r="G34">
            <v>0</v>
          </cell>
          <cell r="H34">
            <v>0</v>
          </cell>
          <cell r="I34">
            <v>0</v>
          </cell>
          <cell r="J34">
            <v>0</v>
          </cell>
          <cell r="K34">
            <v>0</v>
          </cell>
          <cell r="L34">
            <v>0</v>
          </cell>
        </row>
        <row r="35">
          <cell r="A35" t="str">
            <v>FYxxA L</v>
          </cell>
          <cell r="G35">
            <v>0</v>
          </cell>
          <cell r="H35">
            <v>0</v>
          </cell>
          <cell r="I35">
            <v>0</v>
          </cell>
          <cell r="J35">
            <v>0</v>
          </cell>
          <cell r="K35">
            <v>0</v>
          </cell>
          <cell r="L35">
            <v>0</v>
          </cell>
        </row>
        <row r="36">
          <cell r="A36" t="str">
            <v>FYxxA M</v>
          </cell>
          <cell r="G36">
            <v>0</v>
          </cell>
          <cell r="H36">
            <v>0</v>
          </cell>
          <cell r="I36">
            <v>0</v>
          </cell>
          <cell r="J36">
            <v>0</v>
          </cell>
          <cell r="K36">
            <v>0</v>
          </cell>
          <cell r="L36">
            <v>0</v>
          </cell>
        </row>
        <row r="37">
          <cell r="A37" t="str">
            <v>FYxxA N</v>
          </cell>
          <cell r="G37">
            <v>0</v>
          </cell>
          <cell r="H37">
            <v>0</v>
          </cell>
          <cell r="I37">
            <v>0</v>
          </cell>
          <cell r="J37">
            <v>0</v>
          </cell>
          <cell r="K37">
            <v>0</v>
          </cell>
          <cell r="L37">
            <v>0</v>
          </cell>
        </row>
        <row r="38">
          <cell r="A38" t="str">
            <v>FYxxA O</v>
          </cell>
          <cell r="G38">
            <v>0</v>
          </cell>
          <cell r="H38">
            <v>0</v>
          </cell>
          <cell r="I38">
            <v>0</v>
          </cell>
          <cell r="J38">
            <v>0</v>
          </cell>
          <cell r="K38">
            <v>0</v>
          </cell>
          <cell r="L38">
            <v>0</v>
          </cell>
        </row>
        <row r="39">
          <cell r="A39" t="str">
            <v>FY[xx] EBITDA</v>
          </cell>
          <cell r="F39">
            <v>0</v>
          </cell>
          <cell r="G39">
            <v>0</v>
          </cell>
          <cell r="H39">
            <v>0</v>
          </cell>
          <cell r="I39">
            <v>0</v>
          </cell>
          <cell r="J39">
            <v>0</v>
          </cell>
          <cell r="K39">
            <v>0</v>
          </cell>
          <cell r="L39">
            <v>0</v>
          </cell>
        </row>
        <row r="40">
          <cell r="A40" t="str">
            <v xml:space="preserve">FYxxB A </v>
          </cell>
          <cell r="G40">
            <v>0</v>
          </cell>
          <cell r="H40">
            <v>0</v>
          </cell>
          <cell r="I40">
            <v>0</v>
          </cell>
          <cell r="J40">
            <v>0</v>
          </cell>
          <cell r="K40">
            <v>0</v>
          </cell>
          <cell r="L40">
            <v>0</v>
          </cell>
        </row>
        <row r="41">
          <cell r="A41" t="str">
            <v>FYxxB B</v>
          </cell>
          <cell r="G41">
            <v>0</v>
          </cell>
          <cell r="H41">
            <v>0</v>
          </cell>
          <cell r="I41">
            <v>0</v>
          </cell>
          <cell r="J41">
            <v>0</v>
          </cell>
          <cell r="K41">
            <v>0</v>
          </cell>
          <cell r="L41">
            <v>0</v>
          </cell>
        </row>
        <row r="42">
          <cell r="A42" t="str">
            <v>FYxxB C</v>
          </cell>
          <cell r="G42">
            <v>0</v>
          </cell>
          <cell r="H42">
            <v>0</v>
          </cell>
          <cell r="I42">
            <v>0</v>
          </cell>
          <cell r="J42">
            <v>0</v>
          </cell>
          <cell r="K42">
            <v>0</v>
          </cell>
          <cell r="L42">
            <v>0</v>
          </cell>
        </row>
        <row r="43">
          <cell r="A43" t="str">
            <v>FYxxB D</v>
          </cell>
          <cell r="G43">
            <v>0</v>
          </cell>
          <cell r="H43">
            <v>0</v>
          </cell>
          <cell r="I43">
            <v>0</v>
          </cell>
          <cell r="J43">
            <v>0</v>
          </cell>
          <cell r="K43">
            <v>0</v>
          </cell>
          <cell r="L43">
            <v>0</v>
          </cell>
        </row>
        <row r="44">
          <cell r="A44" t="str">
            <v>FYxxB E</v>
          </cell>
          <cell r="G44">
            <v>0</v>
          </cell>
          <cell r="H44">
            <v>0</v>
          </cell>
          <cell r="I44">
            <v>0</v>
          </cell>
          <cell r="J44">
            <v>0</v>
          </cell>
          <cell r="K44">
            <v>0</v>
          </cell>
          <cell r="L44">
            <v>0</v>
          </cell>
        </row>
        <row r="45">
          <cell r="A45" t="str">
            <v>FYxxB F</v>
          </cell>
          <cell r="G45">
            <v>0</v>
          </cell>
          <cell r="H45">
            <v>0</v>
          </cell>
          <cell r="I45">
            <v>0</v>
          </cell>
          <cell r="J45">
            <v>0</v>
          </cell>
          <cell r="K45">
            <v>0</v>
          </cell>
          <cell r="L45">
            <v>0</v>
          </cell>
        </row>
        <row r="46">
          <cell r="A46" t="str">
            <v>FYxxB G</v>
          </cell>
          <cell r="G46">
            <v>0</v>
          </cell>
          <cell r="H46">
            <v>0</v>
          </cell>
          <cell r="I46">
            <v>0</v>
          </cell>
          <cell r="J46">
            <v>0</v>
          </cell>
          <cell r="K46">
            <v>0</v>
          </cell>
          <cell r="L46">
            <v>0</v>
          </cell>
        </row>
        <row r="47">
          <cell r="A47" t="str">
            <v>FYxxB H</v>
          </cell>
          <cell r="G47">
            <v>0</v>
          </cell>
          <cell r="H47">
            <v>0</v>
          </cell>
          <cell r="I47">
            <v>0</v>
          </cell>
          <cell r="J47">
            <v>0</v>
          </cell>
          <cell r="K47">
            <v>0</v>
          </cell>
          <cell r="L47">
            <v>0</v>
          </cell>
        </row>
        <row r="48">
          <cell r="A48" t="str">
            <v>FYxxB I</v>
          </cell>
          <cell r="G48">
            <v>0</v>
          </cell>
          <cell r="H48">
            <v>0</v>
          </cell>
          <cell r="I48">
            <v>0</v>
          </cell>
          <cell r="J48">
            <v>0</v>
          </cell>
          <cell r="K48">
            <v>0</v>
          </cell>
          <cell r="L48">
            <v>0</v>
          </cell>
        </row>
        <row r="49">
          <cell r="A49" t="str">
            <v>FYxxB J</v>
          </cell>
          <cell r="G49">
            <v>0</v>
          </cell>
          <cell r="H49">
            <v>0</v>
          </cell>
          <cell r="I49">
            <v>0</v>
          </cell>
          <cell r="J49">
            <v>0</v>
          </cell>
          <cell r="K49">
            <v>0</v>
          </cell>
          <cell r="L49">
            <v>0</v>
          </cell>
        </row>
        <row r="50">
          <cell r="A50" t="str">
            <v>FYxxB K</v>
          </cell>
          <cell r="G50">
            <v>0</v>
          </cell>
          <cell r="H50">
            <v>0</v>
          </cell>
          <cell r="I50">
            <v>0</v>
          </cell>
          <cell r="J50">
            <v>0</v>
          </cell>
          <cell r="K50">
            <v>0</v>
          </cell>
          <cell r="L50">
            <v>0</v>
          </cell>
        </row>
        <row r="51">
          <cell r="A51" t="str">
            <v>FYxxB L</v>
          </cell>
          <cell r="G51">
            <v>0</v>
          </cell>
          <cell r="H51">
            <v>0</v>
          </cell>
          <cell r="I51">
            <v>0</v>
          </cell>
          <cell r="J51">
            <v>0</v>
          </cell>
          <cell r="K51">
            <v>0</v>
          </cell>
          <cell r="L51">
            <v>0</v>
          </cell>
        </row>
        <row r="52">
          <cell r="A52" t="str">
            <v>FYxxB M</v>
          </cell>
          <cell r="G52">
            <v>0</v>
          </cell>
          <cell r="H52">
            <v>0</v>
          </cell>
          <cell r="I52">
            <v>0</v>
          </cell>
          <cell r="J52">
            <v>0</v>
          </cell>
          <cell r="K52">
            <v>0</v>
          </cell>
          <cell r="L52">
            <v>0</v>
          </cell>
        </row>
        <row r="53">
          <cell r="A53" t="str">
            <v>FYxxB N</v>
          </cell>
          <cell r="G53">
            <v>0</v>
          </cell>
          <cell r="H53">
            <v>0</v>
          </cell>
          <cell r="I53">
            <v>0</v>
          </cell>
          <cell r="J53">
            <v>0</v>
          </cell>
          <cell r="K53">
            <v>0</v>
          </cell>
          <cell r="L53">
            <v>0</v>
          </cell>
        </row>
        <row r="54">
          <cell r="A54" t="str">
            <v>FYxxB O</v>
          </cell>
          <cell r="G54">
            <v>0</v>
          </cell>
          <cell r="H54">
            <v>0</v>
          </cell>
          <cell r="I54">
            <v>0</v>
          </cell>
          <cell r="J54">
            <v>0</v>
          </cell>
          <cell r="K54">
            <v>0</v>
          </cell>
          <cell r="L54">
            <v>0</v>
          </cell>
        </row>
        <row r="55">
          <cell r="A55" t="str">
            <v>FY[xx] EBITDA</v>
          </cell>
          <cell r="F55">
            <v>0</v>
          </cell>
          <cell r="G55">
            <v>0</v>
          </cell>
          <cell r="H55">
            <v>0</v>
          </cell>
          <cell r="I55">
            <v>0</v>
          </cell>
          <cell r="J55">
            <v>0</v>
          </cell>
          <cell r="K55">
            <v>0</v>
          </cell>
          <cell r="L55">
            <v>0</v>
          </cell>
        </row>
        <row r="56">
          <cell r="A56" t="str">
            <v xml:space="preserve">FYxxB A </v>
          </cell>
          <cell r="G56">
            <v>0</v>
          </cell>
          <cell r="H56">
            <v>0</v>
          </cell>
          <cell r="I56">
            <v>0</v>
          </cell>
          <cell r="J56">
            <v>0</v>
          </cell>
          <cell r="K56">
            <v>0</v>
          </cell>
          <cell r="L56">
            <v>0</v>
          </cell>
        </row>
        <row r="57">
          <cell r="A57" t="str">
            <v>FYxxB B</v>
          </cell>
          <cell r="G57">
            <v>0</v>
          </cell>
          <cell r="H57">
            <v>0</v>
          </cell>
          <cell r="I57">
            <v>0</v>
          </cell>
          <cell r="J57">
            <v>0</v>
          </cell>
          <cell r="K57">
            <v>0</v>
          </cell>
          <cell r="L57">
            <v>0</v>
          </cell>
        </row>
        <row r="58">
          <cell r="A58" t="str">
            <v>FYxxB C</v>
          </cell>
          <cell r="G58">
            <v>0</v>
          </cell>
          <cell r="H58">
            <v>0</v>
          </cell>
          <cell r="I58">
            <v>0</v>
          </cell>
          <cell r="J58">
            <v>0</v>
          </cell>
          <cell r="K58">
            <v>0</v>
          </cell>
          <cell r="L58">
            <v>0</v>
          </cell>
        </row>
        <row r="59">
          <cell r="A59" t="str">
            <v>FYxxB D</v>
          </cell>
          <cell r="G59">
            <v>0</v>
          </cell>
          <cell r="H59">
            <v>0</v>
          </cell>
          <cell r="I59">
            <v>0</v>
          </cell>
          <cell r="J59">
            <v>0</v>
          </cell>
          <cell r="K59">
            <v>0</v>
          </cell>
          <cell r="L59">
            <v>0</v>
          </cell>
        </row>
        <row r="60">
          <cell r="A60" t="str">
            <v>FYxxB E</v>
          </cell>
          <cell r="G60">
            <v>0</v>
          </cell>
          <cell r="H60">
            <v>0</v>
          </cell>
          <cell r="I60">
            <v>0</v>
          </cell>
          <cell r="J60">
            <v>0</v>
          </cell>
          <cell r="K60">
            <v>0</v>
          </cell>
          <cell r="L60">
            <v>0</v>
          </cell>
        </row>
        <row r="61">
          <cell r="A61" t="str">
            <v>FYxxB F</v>
          </cell>
          <cell r="G61">
            <v>0</v>
          </cell>
          <cell r="H61">
            <v>0</v>
          </cell>
          <cell r="I61">
            <v>0</v>
          </cell>
          <cell r="J61">
            <v>0</v>
          </cell>
          <cell r="K61">
            <v>0</v>
          </cell>
          <cell r="L61">
            <v>0</v>
          </cell>
        </row>
        <row r="62">
          <cell r="A62" t="str">
            <v>FYxxB G</v>
          </cell>
          <cell r="G62">
            <v>0</v>
          </cell>
          <cell r="H62">
            <v>0</v>
          </cell>
          <cell r="I62">
            <v>0</v>
          </cell>
          <cell r="J62">
            <v>0</v>
          </cell>
          <cell r="K62">
            <v>0</v>
          </cell>
          <cell r="L62">
            <v>0</v>
          </cell>
        </row>
        <row r="63">
          <cell r="A63" t="str">
            <v>FYxxB H</v>
          </cell>
          <cell r="G63">
            <v>0</v>
          </cell>
          <cell r="H63">
            <v>0</v>
          </cell>
          <cell r="I63">
            <v>0</v>
          </cell>
          <cell r="J63">
            <v>0</v>
          </cell>
          <cell r="K63">
            <v>0</v>
          </cell>
          <cell r="L63">
            <v>0</v>
          </cell>
        </row>
        <row r="64">
          <cell r="A64" t="str">
            <v>FYxxB I</v>
          </cell>
          <cell r="G64">
            <v>0</v>
          </cell>
          <cell r="H64">
            <v>0</v>
          </cell>
          <cell r="I64">
            <v>0</v>
          </cell>
          <cell r="J64">
            <v>0</v>
          </cell>
          <cell r="K64">
            <v>0</v>
          </cell>
          <cell r="L64">
            <v>0</v>
          </cell>
        </row>
        <row r="65">
          <cell r="A65" t="str">
            <v>FYxxB J</v>
          </cell>
          <cell r="G65">
            <v>0</v>
          </cell>
          <cell r="H65">
            <v>0</v>
          </cell>
          <cell r="I65">
            <v>0</v>
          </cell>
          <cell r="J65">
            <v>0</v>
          </cell>
          <cell r="K65">
            <v>0</v>
          </cell>
          <cell r="L65">
            <v>0</v>
          </cell>
        </row>
        <row r="66">
          <cell r="A66" t="str">
            <v>FYxxB K</v>
          </cell>
          <cell r="G66">
            <v>0</v>
          </cell>
          <cell r="H66">
            <v>0</v>
          </cell>
          <cell r="I66">
            <v>0</v>
          </cell>
          <cell r="J66">
            <v>0</v>
          </cell>
          <cell r="K66">
            <v>0</v>
          </cell>
          <cell r="L66">
            <v>0</v>
          </cell>
        </row>
        <row r="67">
          <cell r="A67" t="str">
            <v>FYxxB L</v>
          </cell>
          <cell r="G67">
            <v>0</v>
          </cell>
          <cell r="H67">
            <v>0</v>
          </cell>
          <cell r="I67">
            <v>0</v>
          </cell>
          <cell r="J67">
            <v>0</v>
          </cell>
          <cell r="K67">
            <v>0</v>
          </cell>
          <cell r="L67">
            <v>0</v>
          </cell>
        </row>
        <row r="68">
          <cell r="A68" t="str">
            <v>FYxxB M</v>
          </cell>
          <cell r="G68">
            <v>0</v>
          </cell>
          <cell r="H68">
            <v>0</v>
          </cell>
          <cell r="I68">
            <v>0</v>
          </cell>
          <cell r="J68">
            <v>0</v>
          </cell>
          <cell r="K68">
            <v>0</v>
          </cell>
          <cell r="L68">
            <v>0</v>
          </cell>
        </row>
        <row r="69">
          <cell r="A69" t="str">
            <v>FYxxB N</v>
          </cell>
          <cell r="G69">
            <v>0</v>
          </cell>
          <cell r="H69">
            <v>0</v>
          </cell>
          <cell r="I69">
            <v>0</v>
          </cell>
          <cell r="J69">
            <v>0</v>
          </cell>
          <cell r="K69">
            <v>0</v>
          </cell>
          <cell r="L69">
            <v>0</v>
          </cell>
        </row>
        <row r="70">
          <cell r="A70" t="str">
            <v>FYxxB O</v>
          </cell>
          <cell r="G70">
            <v>0</v>
          </cell>
          <cell r="H70">
            <v>0</v>
          </cell>
          <cell r="I70">
            <v>0</v>
          </cell>
          <cell r="J70">
            <v>0</v>
          </cell>
          <cell r="K70">
            <v>0</v>
          </cell>
          <cell r="L70">
            <v>0</v>
          </cell>
        </row>
        <row r="71">
          <cell r="A71" t="str">
            <v>FY[xx] EBITDA</v>
          </cell>
          <cell r="F71">
            <v>0</v>
          </cell>
          <cell r="G71">
            <v>0</v>
          </cell>
          <cell r="H71">
            <v>0</v>
          </cell>
          <cell r="I71">
            <v>0</v>
          </cell>
          <cell r="J71">
            <v>0</v>
          </cell>
          <cell r="K71">
            <v>0</v>
          </cell>
          <cell r="L71">
            <v>0</v>
          </cell>
        </row>
        <row r="72">
          <cell r="A72" t="str">
            <v xml:space="preserve">FYxxB A </v>
          </cell>
          <cell r="G72">
            <v>0</v>
          </cell>
          <cell r="H72">
            <v>0</v>
          </cell>
          <cell r="I72">
            <v>0</v>
          </cell>
          <cell r="J72">
            <v>0</v>
          </cell>
          <cell r="K72">
            <v>0</v>
          </cell>
          <cell r="L72">
            <v>0</v>
          </cell>
        </row>
        <row r="73">
          <cell r="A73" t="str">
            <v>FYxxB B</v>
          </cell>
          <cell r="G73">
            <v>0</v>
          </cell>
          <cell r="H73">
            <v>0</v>
          </cell>
          <cell r="I73">
            <v>0</v>
          </cell>
          <cell r="J73">
            <v>0</v>
          </cell>
          <cell r="K73">
            <v>0</v>
          </cell>
          <cell r="L73">
            <v>0</v>
          </cell>
        </row>
        <row r="74">
          <cell r="A74" t="str">
            <v>FYxxB C</v>
          </cell>
          <cell r="G74">
            <v>0</v>
          </cell>
          <cell r="H74">
            <v>0</v>
          </cell>
          <cell r="I74">
            <v>0</v>
          </cell>
          <cell r="J74">
            <v>0</v>
          </cell>
          <cell r="K74">
            <v>0</v>
          </cell>
          <cell r="L74">
            <v>0</v>
          </cell>
        </row>
        <row r="75">
          <cell r="A75" t="str">
            <v>FYxxB D</v>
          </cell>
          <cell r="G75">
            <v>0</v>
          </cell>
          <cell r="H75">
            <v>0</v>
          </cell>
          <cell r="I75">
            <v>0</v>
          </cell>
          <cell r="J75">
            <v>0</v>
          </cell>
          <cell r="K75">
            <v>0</v>
          </cell>
          <cell r="L75">
            <v>0</v>
          </cell>
        </row>
        <row r="76">
          <cell r="A76" t="str">
            <v>FYxxB E</v>
          </cell>
          <cell r="G76">
            <v>0</v>
          </cell>
          <cell r="H76">
            <v>0</v>
          </cell>
          <cell r="I76">
            <v>0</v>
          </cell>
          <cell r="J76">
            <v>0</v>
          </cell>
          <cell r="K76">
            <v>0</v>
          </cell>
          <cell r="L76">
            <v>0</v>
          </cell>
        </row>
        <row r="77">
          <cell r="A77" t="str">
            <v>FYxxB F</v>
          </cell>
          <cell r="G77">
            <v>0</v>
          </cell>
          <cell r="H77">
            <v>0</v>
          </cell>
          <cell r="I77">
            <v>0</v>
          </cell>
          <cell r="J77">
            <v>0</v>
          </cell>
          <cell r="K77">
            <v>0</v>
          </cell>
          <cell r="L77">
            <v>0</v>
          </cell>
        </row>
        <row r="78">
          <cell r="A78" t="str">
            <v>FYxxB G</v>
          </cell>
          <cell r="G78">
            <v>0</v>
          </cell>
          <cell r="H78">
            <v>0</v>
          </cell>
          <cell r="I78">
            <v>0</v>
          </cell>
          <cell r="J78">
            <v>0</v>
          </cell>
          <cell r="K78">
            <v>0</v>
          </cell>
          <cell r="L78">
            <v>0</v>
          </cell>
        </row>
        <row r="79">
          <cell r="A79" t="str">
            <v>FYxxB H</v>
          </cell>
          <cell r="G79">
            <v>0</v>
          </cell>
          <cell r="H79">
            <v>0</v>
          </cell>
          <cell r="I79">
            <v>0</v>
          </cell>
          <cell r="J79">
            <v>0</v>
          </cell>
          <cell r="K79">
            <v>0</v>
          </cell>
          <cell r="L79">
            <v>0</v>
          </cell>
        </row>
        <row r="80">
          <cell r="A80" t="str">
            <v>FYxxB I</v>
          </cell>
          <cell r="G80">
            <v>0</v>
          </cell>
          <cell r="H80">
            <v>0</v>
          </cell>
          <cell r="I80">
            <v>0</v>
          </cell>
          <cell r="J80">
            <v>0</v>
          </cell>
          <cell r="K80">
            <v>0</v>
          </cell>
          <cell r="L80">
            <v>0</v>
          </cell>
        </row>
        <row r="81">
          <cell r="A81" t="str">
            <v>FYxxB J</v>
          </cell>
          <cell r="G81">
            <v>0</v>
          </cell>
          <cell r="H81">
            <v>0</v>
          </cell>
          <cell r="I81">
            <v>0</v>
          </cell>
          <cell r="J81">
            <v>0</v>
          </cell>
          <cell r="K81">
            <v>0</v>
          </cell>
          <cell r="L81">
            <v>0</v>
          </cell>
        </row>
        <row r="82">
          <cell r="A82" t="str">
            <v>FYxxB K</v>
          </cell>
          <cell r="G82">
            <v>0</v>
          </cell>
          <cell r="H82">
            <v>0</v>
          </cell>
          <cell r="I82">
            <v>0</v>
          </cell>
          <cell r="J82">
            <v>0</v>
          </cell>
          <cell r="K82">
            <v>0</v>
          </cell>
          <cell r="L82">
            <v>0</v>
          </cell>
        </row>
        <row r="83">
          <cell r="A83" t="str">
            <v>FYxxB L</v>
          </cell>
          <cell r="G83">
            <v>0</v>
          </cell>
          <cell r="H83">
            <v>0</v>
          </cell>
          <cell r="I83">
            <v>0</v>
          </cell>
          <cell r="J83">
            <v>0</v>
          </cell>
          <cell r="K83">
            <v>0</v>
          </cell>
          <cell r="L83">
            <v>0</v>
          </cell>
        </row>
        <row r="84">
          <cell r="A84" t="str">
            <v>FYxxB M</v>
          </cell>
          <cell r="G84">
            <v>0</v>
          </cell>
          <cell r="H84">
            <v>0</v>
          </cell>
          <cell r="I84">
            <v>0</v>
          </cell>
          <cell r="J84">
            <v>0</v>
          </cell>
          <cell r="K84">
            <v>0</v>
          </cell>
          <cell r="L84">
            <v>0</v>
          </cell>
        </row>
        <row r="85">
          <cell r="A85" t="str">
            <v>FYxxB N</v>
          </cell>
          <cell r="G85">
            <v>0</v>
          </cell>
          <cell r="H85">
            <v>0</v>
          </cell>
          <cell r="I85">
            <v>0</v>
          </cell>
          <cell r="J85">
            <v>0</v>
          </cell>
          <cell r="K85">
            <v>0</v>
          </cell>
          <cell r="L85">
            <v>0</v>
          </cell>
        </row>
        <row r="86">
          <cell r="A86" t="str">
            <v>FYxxB O</v>
          </cell>
          <cell r="G86">
            <v>0</v>
          </cell>
          <cell r="H86">
            <v>0</v>
          </cell>
          <cell r="I86">
            <v>0</v>
          </cell>
          <cell r="J86">
            <v>0</v>
          </cell>
          <cell r="K86">
            <v>0</v>
          </cell>
          <cell r="L86">
            <v>0</v>
          </cell>
        </row>
        <row r="87">
          <cell r="A87" t="str">
            <v>FY[xx] EBITDA</v>
          </cell>
          <cell r="F87">
            <v>0</v>
          </cell>
          <cell r="G87">
            <v>0</v>
          </cell>
          <cell r="H87">
            <v>0</v>
          </cell>
          <cell r="I87">
            <v>0</v>
          </cell>
          <cell r="J87">
            <v>0</v>
          </cell>
          <cell r="K87">
            <v>0</v>
          </cell>
          <cell r="L87">
            <v>0</v>
          </cell>
        </row>
        <row r="88">
          <cell r="A88" t="str">
            <v xml:space="preserve">FYxxB A </v>
          </cell>
          <cell r="G88">
            <v>0</v>
          </cell>
          <cell r="H88">
            <v>0</v>
          </cell>
          <cell r="I88">
            <v>0</v>
          </cell>
          <cell r="J88">
            <v>0</v>
          </cell>
          <cell r="K88">
            <v>0</v>
          </cell>
          <cell r="L88">
            <v>0</v>
          </cell>
        </row>
        <row r="89">
          <cell r="A89" t="str">
            <v>FYxxB B</v>
          </cell>
          <cell r="G89">
            <v>0</v>
          </cell>
          <cell r="H89">
            <v>0</v>
          </cell>
          <cell r="I89">
            <v>0</v>
          </cell>
          <cell r="J89">
            <v>0</v>
          </cell>
          <cell r="K89">
            <v>0</v>
          </cell>
          <cell r="L89">
            <v>0</v>
          </cell>
        </row>
        <row r="90">
          <cell r="A90" t="str">
            <v>FYxxB C</v>
          </cell>
          <cell r="G90">
            <v>0</v>
          </cell>
          <cell r="H90">
            <v>0</v>
          </cell>
          <cell r="I90">
            <v>0</v>
          </cell>
          <cell r="J90">
            <v>0</v>
          </cell>
          <cell r="K90">
            <v>0</v>
          </cell>
          <cell r="L90">
            <v>0</v>
          </cell>
        </row>
        <row r="91">
          <cell r="A91" t="str">
            <v>FYxxB D</v>
          </cell>
          <cell r="G91">
            <v>0</v>
          </cell>
          <cell r="H91">
            <v>0</v>
          </cell>
          <cell r="I91">
            <v>0</v>
          </cell>
          <cell r="J91">
            <v>0</v>
          </cell>
          <cell r="K91">
            <v>0</v>
          </cell>
          <cell r="L91">
            <v>0</v>
          </cell>
        </row>
        <row r="92">
          <cell r="A92" t="str">
            <v>FYxxB E</v>
          </cell>
          <cell r="G92">
            <v>0</v>
          </cell>
          <cell r="H92">
            <v>0</v>
          </cell>
          <cell r="I92">
            <v>0</v>
          </cell>
          <cell r="J92">
            <v>0</v>
          </cell>
          <cell r="K92">
            <v>0</v>
          </cell>
          <cell r="L92">
            <v>0</v>
          </cell>
        </row>
        <row r="93">
          <cell r="A93" t="str">
            <v>FYxxB F</v>
          </cell>
          <cell r="G93">
            <v>0</v>
          </cell>
          <cell r="H93">
            <v>0</v>
          </cell>
          <cell r="I93">
            <v>0</v>
          </cell>
          <cell r="J93">
            <v>0</v>
          </cell>
          <cell r="K93">
            <v>0</v>
          </cell>
          <cell r="L93">
            <v>0</v>
          </cell>
        </row>
        <row r="94">
          <cell r="A94" t="str">
            <v>FYxxB G</v>
          </cell>
          <cell r="G94">
            <v>0</v>
          </cell>
          <cell r="H94">
            <v>0</v>
          </cell>
          <cell r="I94">
            <v>0</v>
          </cell>
          <cell r="J94">
            <v>0</v>
          </cell>
          <cell r="K94">
            <v>0</v>
          </cell>
          <cell r="L94">
            <v>0</v>
          </cell>
        </row>
        <row r="95">
          <cell r="A95" t="str">
            <v>FYxxB H</v>
          </cell>
          <cell r="G95">
            <v>0</v>
          </cell>
          <cell r="H95">
            <v>0</v>
          </cell>
          <cell r="I95">
            <v>0</v>
          </cell>
          <cell r="J95">
            <v>0</v>
          </cell>
          <cell r="K95">
            <v>0</v>
          </cell>
          <cell r="L95">
            <v>0</v>
          </cell>
        </row>
        <row r="96">
          <cell r="A96" t="str">
            <v>FYxxB I</v>
          </cell>
          <cell r="G96">
            <v>0</v>
          </cell>
          <cell r="H96">
            <v>0</v>
          </cell>
          <cell r="I96">
            <v>0</v>
          </cell>
          <cell r="J96">
            <v>0</v>
          </cell>
          <cell r="K96">
            <v>0</v>
          </cell>
          <cell r="L96">
            <v>0</v>
          </cell>
        </row>
        <row r="97">
          <cell r="A97" t="str">
            <v>FYxxB J</v>
          </cell>
          <cell r="G97">
            <v>0</v>
          </cell>
          <cell r="H97">
            <v>0</v>
          </cell>
          <cell r="I97">
            <v>0</v>
          </cell>
          <cell r="J97">
            <v>0</v>
          </cell>
          <cell r="K97">
            <v>0</v>
          </cell>
          <cell r="L97">
            <v>0</v>
          </cell>
        </row>
        <row r="98">
          <cell r="A98" t="str">
            <v>FYxxB K</v>
          </cell>
          <cell r="G98">
            <v>0</v>
          </cell>
          <cell r="H98">
            <v>0</v>
          </cell>
          <cell r="I98">
            <v>0</v>
          </cell>
          <cell r="J98">
            <v>0</v>
          </cell>
          <cell r="K98">
            <v>0</v>
          </cell>
          <cell r="L98">
            <v>0</v>
          </cell>
        </row>
        <row r="99">
          <cell r="A99" t="str">
            <v>FYxxB L</v>
          </cell>
          <cell r="G99">
            <v>0</v>
          </cell>
          <cell r="H99">
            <v>0</v>
          </cell>
          <cell r="I99">
            <v>0</v>
          </cell>
          <cell r="J99">
            <v>0</v>
          </cell>
          <cell r="K99">
            <v>0</v>
          </cell>
          <cell r="L99">
            <v>0</v>
          </cell>
        </row>
        <row r="100">
          <cell r="A100" t="str">
            <v>FYxxB M</v>
          </cell>
          <cell r="G100">
            <v>0</v>
          </cell>
          <cell r="H100">
            <v>0</v>
          </cell>
          <cell r="I100">
            <v>0</v>
          </cell>
          <cell r="J100">
            <v>0</v>
          </cell>
          <cell r="K100">
            <v>0</v>
          </cell>
          <cell r="L100">
            <v>0</v>
          </cell>
        </row>
        <row r="101">
          <cell r="A101" t="str">
            <v>FYxxB N</v>
          </cell>
          <cell r="G101">
            <v>0</v>
          </cell>
          <cell r="H101">
            <v>0</v>
          </cell>
          <cell r="I101">
            <v>0</v>
          </cell>
          <cell r="J101">
            <v>0</v>
          </cell>
          <cell r="K101">
            <v>0</v>
          </cell>
          <cell r="L101">
            <v>0</v>
          </cell>
        </row>
        <row r="102">
          <cell r="A102" t="str">
            <v>FYxxB O</v>
          </cell>
          <cell r="G102">
            <v>0</v>
          </cell>
          <cell r="H102">
            <v>0</v>
          </cell>
          <cell r="I102">
            <v>0</v>
          </cell>
          <cell r="J102">
            <v>0</v>
          </cell>
          <cell r="K102">
            <v>0</v>
          </cell>
          <cell r="L102">
            <v>0</v>
          </cell>
        </row>
        <row r="103">
          <cell r="A103" t="str">
            <v>FY[xx] EBITDA</v>
          </cell>
          <cell r="F103">
            <v>0</v>
          </cell>
          <cell r="G103">
            <v>0</v>
          </cell>
          <cell r="H103">
            <v>0</v>
          </cell>
          <cell r="I103">
            <v>0</v>
          </cell>
          <cell r="J103">
            <v>0</v>
          </cell>
          <cell r="K103">
            <v>0</v>
          </cell>
          <cell r="L103">
            <v>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едопл"/>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t göra"/>
      <sheetName val="Input"/>
      <sheetName val="Balance sheet"/>
      <sheetName val="Sum of Val"/>
      <sheetName val="WARA"/>
      <sheetName val="BEV"/>
      <sheetName val="BEV to pres."/>
      <sheetName val="Cover"/>
      <sheetName val="Revenue detail"/>
      <sheetName val="Technology RFR"/>
      <sheetName val="Brand RFR"/>
      <sheetName val="Customers MEEM"/>
      <sheetName val="CAC"/>
      <sheetName val="Workforce"/>
      <sheetName val="Template"/>
    </sheetNames>
    <sheetDataSet>
      <sheetData sheetId="0"/>
      <sheetData sheetId="1">
        <row r="20">
          <cell r="B20">
            <v>0.02</v>
          </cell>
        </row>
        <row r="22">
          <cell r="B22">
            <v>12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d1"/>
      <sheetName val="__FDSCACHE__"/>
      <sheetName val="Blad1 (2)"/>
      <sheetName val="Blad2"/>
      <sheetName val="Blad3"/>
    </sheetNames>
    <sheetDataSet>
      <sheetData sheetId="0" refreshError="1">
        <row r="5">
          <cell r="C5" t="str">
            <v>10/30/2006</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иски"/>
      <sheetName val="проверки"/>
    </sheetNames>
    <sheetDataSet>
      <sheetData sheetId="0">
        <row r="1">
          <cell r="C1" t="str">
            <v>"Николаевстандартметрология", инженеры Щербинин В.В, Цегельник Т.Г.</v>
          </cell>
          <cell r="G1" t="str">
            <v xml:space="preserve">Акт обследования от </v>
          </cell>
          <cell r="I1" t="str">
            <v>Завод № 1</v>
          </cell>
        </row>
        <row r="2">
          <cell r="C2" t="str">
            <v>Гл. метролог ООО "Сандора" Мазуров Д.П.</v>
          </cell>
          <cell r="G2" t="str">
            <v>Акт от</v>
          </cell>
          <cell r="I2" t="str">
            <v>Лаборатория, Завод № 1</v>
          </cell>
        </row>
        <row r="3">
          <cell r="C3" t="str">
            <v>Жовтневая СЭС, зав. Баклабораторией Односумова Т.Д.</v>
          </cell>
        </row>
        <row r="4">
          <cell r="C4" t="str">
            <v>Жовтневая СЭС, санитарный врач по гигиене питания Солощенко  И.А.</v>
          </cell>
        </row>
      </sheetData>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иски"/>
      <sheetName val="проверки"/>
    </sheetNames>
    <sheetDataSet>
      <sheetData sheetId="0">
        <row r="1">
          <cell r="C1" t="str">
            <v>"Николаевстандартметрология", инженеры Щербинин В.В, Цегельник Т.Г.</v>
          </cell>
          <cell r="E1" t="str">
            <v>Контроль соблюдения условий проведение измерений производственной измерительной лабораторией ООО "Сандора"</v>
          </cell>
          <cell r="G1" t="str">
            <v xml:space="preserve">Акт обследования от </v>
          </cell>
          <cell r="I1" t="str">
            <v>Завод № 1</v>
          </cell>
        </row>
        <row r="2">
          <cell r="C2" t="str">
            <v>Гл. метролог ООО "Сандора" Мазуров Д.П.</v>
          </cell>
          <cell r="E2" t="str">
            <v>Обследование микробиологической лаборатории ООО "Сандора"</v>
          </cell>
          <cell r="G2" t="str">
            <v>Акт от</v>
          </cell>
          <cell r="I2" t="str">
            <v>Лаборатория, Завод № 1</v>
          </cell>
        </row>
        <row r="3">
          <cell r="C3" t="str">
            <v>Жовтневая СЭС, зав. Баклабораторией Односумова Т.Д.</v>
          </cell>
          <cell r="E3" t="str">
            <v>Плановая проверка завода</v>
          </cell>
        </row>
        <row r="4">
          <cell r="C4" t="str">
            <v>Жовтневая СЭС, санитарный врач по гигиене питания Солощенко  И.А.</v>
          </cell>
          <cell r="E4" t="str">
            <v>Прверка перечня СИТ в производственной лаборатории ПК №1</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0.bin"/><Relationship Id="rId4"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1.bin"/><Relationship Id="rId4" Type="http://schemas.openxmlformats.org/officeDocument/2006/relationships/ctrlProp" Target="../ctrlProps/ctrlProp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2.bin"/><Relationship Id="rId5" Type="http://schemas.openxmlformats.org/officeDocument/2006/relationships/comments" Target="../comments4.xml"/><Relationship Id="rId4" Type="http://schemas.openxmlformats.org/officeDocument/2006/relationships/ctrlProp" Target="../ctrlProps/ctrlProp8.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3.bin"/><Relationship Id="rId4" Type="http://schemas.openxmlformats.org/officeDocument/2006/relationships/ctrlProp" Target="../ctrlProps/ctrlProp9.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4.bin"/><Relationship Id="rId4" Type="http://schemas.openxmlformats.org/officeDocument/2006/relationships/ctrlProp" Target="../ctrlProps/ctrlProp10.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3.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7" Type="http://schemas.openxmlformats.org/officeDocument/2006/relationships/comments" Target="../comments1.xml"/><Relationship Id="rId2" Type="http://schemas.openxmlformats.org/officeDocument/2006/relationships/hyperlink" Target="http://data.europa.eu/eli/reg_del/2014/480/oj" TargetMode="External"/><Relationship Id="rId1" Type="http://schemas.openxmlformats.org/officeDocument/2006/relationships/hyperlink" Target="http://www.varam.gov.lv/lat/fondi/kohez/2014_2020/?doc=23495"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4.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5.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6.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7.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hyperlink" Target="http://eur-lex.europa.eu/eli/reg/2013/1303?locale=LV" TargetMode="External"/><Relationship Id="rId1" Type="http://schemas.openxmlformats.org/officeDocument/2006/relationships/hyperlink" Target="http://eur-lex.europa.eu/eli/reg/2014/480?locale=LV" TargetMode="External"/><Relationship Id="rId5" Type="http://schemas.openxmlformats.org/officeDocument/2006/relationships/comments" Target="../comments12.xml"/><Relationship Id="rId4" Type="http://schemas.openxmlformats.org/officeDocument/2006/relationships/vmlDrawing" Target="../drawings/vmlDrawing18.vml"/></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hyperlink" Target="http://eur-lex.europa.eu/eli/reg/2013/1303?locale=LV" TargetMode="External"/><Relationship Id="rId1" Type="http://schemas.openxmlformats.org/officeDocument/2006/relationships/hyperlink" Target="http://eur-lex.europa.eu/eli/reg/2014/480?locale=LV" TargetMode="External"/><Relationship Id="rId5" Type="http://schemas.openxmlformats.org/officeDocument/2006/relationships/comments" Target="../comments13.xml"/><Relationship Id="rId4" Type="http://schemas.openxmlformats.org/officeDocument/2006/relationships/vmlDrawing" Target="../drawings/vmlDrawing19.v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omments" Target="../comments2.xml"/><Relationship Id="rId4" Type="http://schemas.openxmlformats.org/officeDocument/2006/relationships/ctrlProp" Target="../ctrlProps/ctrlProp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trlProp" Target="../ctrlProps/ctrlProp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9.bin"/><Relationship Id="rId5" Type="http://schemas.openxmlformats.org/officeDocument/2006/relationships/comments" Target="../comments3.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55"/>
  <sheetViews>
    <sheetView topLeftCell="H1" workbookViewId="0">
      <selection activeCell="P3" sqref="P3"/>
    </sheetView>
  </sheetViews>
  <sheetFormatPr defaultRowHeight="12.75"/>
  <cols>
    <col min="1" max="1" width="30.42578125" style="361" customWidth="1"/>
    <col min="2" max="2" width="24.5703125" style="361" customWidth="1"/>
    <col min="3" max="3" width="21.5703125" style="361" customWidth="1"/>
    <col min="4" max="4" width="21.5703125" style="471" customWidth="1"/>
    <col min="5" max="5" width="33.85546875" style="361" bestFit="1" customWidth="1"/>
    <col min="6" max="6" width="15.7109375" style="361" bestFit="1" customWidth="1"/>
    <col min="7" max="7" width="12.5703125" style="361" customWidth="1"/>
    <col min="8" max="8" width="9.140625" style="361"/>
    <col min="9" max="9" width="11.7109375" style="361" customWidth="1"/>
    <col min="10" max="10" width="14.42578125" style="361" customWidth="1"/>
    <col min="11" max="11" width="27.140625" style="361" customWidth="1"/>
    <col min="12" max="12" width="29.42578125" style="361" customWidth="1"/>
    <col min="13" max="13" width="9.140625" style="361"/>
    <col min="14" max="14" width="11.28515625" style="361" customWidth="1"/>
    <col min="15" max="15" width="11.28515625" style="467" customWidth="1"/>
    <col min="16" max="16" width="35.140625" style="361" customWidth="1"/>
    <col min="17" max="17" width="10.85546875" style="361" customWidth="1"/>
    <col min="18" max="16384" width="9.140625" style="361"/>
  </cols>
  <sheetData>
    <row r="1" spans="1:20" ht="34.5" customHeight="1">
      <c r="A1" s="366" t="s">
        <v>303</v>
      </c>
      <c r="B1" s="367" t="s">
        <v>311</v>
      </c>
      <c r="C1" s="368" t="s">
        <v>694</v>
      </c>
      <c r="D1" s="368" t="s">
        <v>695</v>
      </c>
      <c r="E1" s="369" t="s">
        <v>314</v>
      </c>
      <c r="F1" s="998" t="s">
        <v>373</v>
      </c>
      <c r="G1" s="999"/>
      <c r="H1" s="370" t="s">
        <v>374</v>
      </c>
      <c r="I1" s="375" t="s">
        <v>372</v>
      </c>
      <c r="J1" s="371" t="s">
        <v>368</v>
      </c>
      <c r="K1" s="372" t="s">
        <v>375</v>
      </c>
      <c r="L1" s="10" t="s">
        <v>376</v>
      </c>
      <c r="M1" s="10" t="s">
        <v>272</v>
      </c>
      <c r="N1" s="10" t="s">
        <v>506</v>
      </c>
      <c r="O1" s="10"/>
      <c r="P1" s="407" t="s">
        <v>528</v>
      </c>
      <c r="Q1" s="407" t="s">
        <v>491</v>
      </c>
      <c r="R1" s="407" t="s">
        <v>492</v>
      </c>
      <c r="S1" s="407" t="s">
        <v>494</v>
      </c>
      <c r="T1" s="407" t="s">
        <v>495</v>
      </c>
    </row>
    <row r="2" spans="1:20" ht="42.75" customHeight="1">
      <c r="A2" s="366" t="s">
        <v>321</v>
      </c>
      <c r="B2" s="367" t="s">
        <v>501</v>
      </c>
      <c r="C2" s="368" t="s">
        <v>502</v>
      </c>
      <c r="D2" s="368"/>
      <c r="E2" s="369" t="s">
        <v>501</v>
      </c>
      <c r="F2" s="380" t="s">
        <v>321</v>
      </c>
      <c r="G2" s="365" t="s">
        <v>371</v>
      </c>
      <c r="H2" s="377" t="s">
        <v>321</v>
      </c>
      <c r="I2" s="376" t="str">
        <f>IF('Dati par projektu'!C6="LŪDZU IZVĒLIETIES!",0,IF('Dati par projektu'!C6="SAM 3.3.1.","331","562"))</f>
        <v>562</v>
      </c>
      <c r="J2" s="374">
        <v>0.2359</v>
      </c>
      <c r="K2" s="373">
        <f>IF('Dati par projektu'!C8="IEŅĒMUMUS NEGŪSTOŠS PROJEKTS",1,2)</f>
        <v>1</v>
      </c>
      <c r="L2" s="380" t="s">
        <v>503</v>
      </c>
      <c r="M2" s="10" t="s">
        <v>382</v>
      </c>
      <c r="N2" s="10" t="s">
        <v>383</v>
      </c>
      <c r="O2" s="470" t="s">
        <v>316</v>
      </c>
      <c r="P2" s="470" t="s">
        <v>508</v>
      </c>
      <c r="Q2" s="407">
        <v>1</v>
      </c>
      <c r="R2" s="407">
        <v>4</v>
      </c>
      <c r="S2" s="407">
        <v>2</v>
      </c>
      <c r="T2" s="407">
        <v>2</v>
      </c>
    </row>
    <row r="3" spans="1:20" ht="15" customHeight="1">
      <c r="A3" s="405" t="s">
        <v>654</v>
      </c>
      <c r="B3" s="384">
        <v>25</v>
      </c>
      <c r="C3" s="364">
        <v>0.3</v>
      </c>
      <c r="D3" s="364">
        <v>0.3</v>
      </c>
      <c r="E3" s="383">
        <v>15</v>
      </c>
      <c r="F3" s="381" t="s">
        <v>318</v>
      </c>
      <c r="G3" s="365" t="str">
        <f>IF('Dati par projektu'!C6=F3,1,"nav")</f>
        <v>nav</v>
      </c>
      <c r="H3" s="378">
        <v>0.55000000000000004</v>
      </c>
      <c r="L3" s="10" t="s">
        <v>378</v>
      </c>
      <c r="M3" s="475">
        <v>30</v>
      </c>
      <c r="N3" s="10" t="s">
        <v>384</v>
      </c>
      <c r="O3" s="470">
        <v>2</v>
      </c>
      <c r="P3" s="401" t="s">
        <v>482</v>
      </c>
    </row>
    <row r="4" spans="1:20" ht="15" customHeight="1">
      <c r="A4" s="405" t="s">
        <v>653</v>
      </c>
      <c r="B4" s="384">
        <v>42</v>
      </c>
      <c r="C4" s="364">
        <v>0.25</v>
      </c>
      <c r="D4" s="364">
        <v>0.25</v>
      </c>
      <c r="E4" s="383">
        <v>20</v>
      </c>
      <c r="F4" s="382" t="s">
        <v>317</v>
      </c>
      <c r="G4" s="365" t="str">
        <f>IF('Dati par projektu'!C6=F4,1,"nav")</f>
        <v>nav</v>
      </c>
      <c r="H4" s="378">
        <v>0.5</v>
      </c>
      <c r="L4" s="10" t="s">
        <v>377</v>
      </c>
      <c r="M4" s="476" t="s">
        <v>660</v>
      </c>
      <c r="N4" s="10" t="s">
        <v>385</v>
      </c>
      <c r="O4" s="470">
        <v>3</v>
      </c>
      <c r="P4" s="401" t="s">
        <v>483</v>
      </c>
    </row>
    <row r="5" spans="1:20" ht="15" customHeight="1">
      <c r="A5" s="405" t="s">
        <v>648</v>
      </c>
      <c r="B5" s="384">
        <v>85</v>
      </c>
      <c r="C5" s="364">
        <v>0.2</v>
      </c>
      <c r="D5" s="364">
        <v>0.2</v>
      </c>
      <c r="E5" s="383">
        <v>25</v>
      </c>
      <c r="F5" s="382" t="s">
        <v>711</v>
      </c>
      <c r="G5" s="362"/>
      <c r="H5" s="378">
        <v>0.45</v>
      </c>
      <c r="L5" s="10" t="s">
        <v>379</v>
      </c>
      <c r="M5" s="476" t="s">
        <v>661</v>
      </c>
      <c r="N5" s="10" t="s">
        <v>386</v>
      </c>
      <c r="O5" s="470">
        <v>4</v>
      </c>
      <c r="P5" s="401" t="s">
        <v>484</v>
      </c>
    </row>
    <row r="6" spans="1:20" ht="15" customHeight="1">
      <c r="A6" s="405" t="s">
        <v>646</v>
      </c>
      <c r="B6" s="384">
        <v>109</v>
      </c>
      <c r="C6" s="364">
        <v>0.2</v>
      </c>
      <c r="D6" s="364">
        <v>0.2</v>
      </c>
      <c r="E6" s="541">
        <v>30</v>
      </c>
      <c r="F6" s="362"/>
      <c r="G6" s="362"/>
      <c r="H6" s="379">
        <v>0</v>
      </c>
      <c r="L6" s="10" t="s">
        <v>380</v>
      </c>
      <c r="M6" s="477" t="s">
        <v>662</v>
      </c>
      <c r="N6" s="10" t="s">
        <v>387</v>
      </c>
      <c r="O6" s="470">
        <v>5</v>
      </c>
      <c r="P6" s="402" t="s">
        <v>485</v>
      </c>
    </row>
    <row r="7" spans="1:20" ht="15" customHeight="1">
      <c r="A7" s="405" t="s">
        <v>649</v>
      </c>
      <c r="B7" s="384">
        <v>114</v>
      </c>
      <c r="C7" s="364">
        <v>0.2</v>
      </c>
      <c r="D7" s="364">
        <v>0.2</v>
      </c>
      <c r="E7" s="471"/>
      <c r="F7" s="362"/>
      <c r="G7" s="362"/>
      <c r="L7" s="10" t="s">
        <v>381</v>
      </c>
      <c r="M7" s="477" t="s">
        <v>662</v>
      </c>
      <c r="N7" s="10" t="s">
        <v>388</v>
      </c>
      <c r="O7" s="10"/>
    </row>
    <row r="8" spans="1:20" ht="15" customHeight="1">
      <c r="E8" s="471"/>
      <c r="F8" s="362"/>
      <c r="G8" s="362"/>
      <c r="L8" s="10"/>
      <c r="N8" s="10" t="s">
        <v>389</v>
      </c>
      <c r="O8" s="10"/>
      <c r="P8" s="407" t="s">
        <v>540</v>
      </c>
    </row>
    <row r="9" spans="1:20" ht="15" customHeight="1">
      <c r="E9" s="471"/>
      <c r="F9" s="362"/>
      <c r="G9" s="362"/>
      <c r="N9" s="10" t="s">
        <v>390</v>
      </c>
      <c r="O9" s="470">
        <v>2</v>
      </c>
      <c r="P9" s="401" t="s">
        <v>482</v>
      </c>
    </row>
    <row r="10" spans="1:20" ht="15" customHeight="1">
      <c r="E10" s="471"/>
      <c r="F10" s="362"/>
      <c r="G10" s="362"/>
      <c r="L10" s="10"/>
      <c r="N10" s="10" t="s">
        <v>391</v>
      </c>
      <c r="O10" s="470">
        <v>3</v>
      </c>
      <c r="P10" s="401" t="s">
        <v>483</v>
      </c>
    </row>
    <row r="11" spans="1:20" ht="15" customHeight="1">
      <c r="E11" s="471"/>
      <c r="F11" s="362"/>
      <c r="G11" s="362"/>
      <c r="L11" s="10"/>
      <c r="N11" s="10" t="s">
        <v>392</v>
      </c>
      <c r="O11" s="470">
        <v>4</v>
      </c>
      <c r="P11" s="401" t="s">
        <v>509</v>
      </c>
    </row>
    <row r="12" spans="1:20" ht="15" customHeight="1">
      <c r="E12" s="471"/>
      <c r="F12" s="362"/>
      <c r="G12" s="362"/>
      <c r="N12" s="10" t="s">
        <v>393</v>
      </c>
      <c r="O12" s="10"/>
      <c r="P12" s="402"/>
    </row>
    <row r="13" spans="1:20" ht="15" customHeight="1">
      <c r="E13" s="471"/>
      <c r="F13" s="362"/>
      <c r="G13" s="362"/>
      <c r="N13" s="10" t="s">
        <v>394</v>
      </c>
      <c r="O13" s="10"/>
    </row>
    <row r="14" spans="1:20" ht="15" customHeight="1">
      <c r="E14" s="471"/>
      <c r="F14" s="362"/>
      <c r="G14" s="362"/>
    </row>
    <row r="15" spans="1:20" ht="15" customHeight="1">
      <c r="E15" s="471"/>
      <c r="F15" s="362"/>
      <c r="G15" s="362"/>
    </row>
    <row r="16" spans="1:20" ht="15" customHeight="1">
      <c r="E16" s="471"/>
      <c r="F16" s="362"/>
      <c r="G16" s="362"/>
    </row>
    <row r="17" spans="5:7" ht="15" customHeight="1">
      <c r="E17" s="471"/>
      <c r="F17" s="362"/>
      <c r="G17" s="362"/>
    </row>
    <row r="18" spans="5:7" ht="15" customHeight="1">
      <c r="E18" s="471"/>
      <c r="F18" s="362"/>
      <c r="G18" s="362"/>
    </row>
    <row r="19" spans="5:7" ht="15" customHeight="1">
      <c r="E19" s="471"/>
      <c r="F19" s="362"/>
      <c r="G19" s="362"/>
    </row>
    <row r="20" spans="5:7" ht="15" customHeight="1">
      <c r="E20" s="471"/>
      <c r="F20" s="362"/>
      <c r="G20" s="362"/>
    </row>
    <row r="21" spans="5:7" ht="15" customHeight="1">
      <c r="E21" s="471"/>
      <c r="F21" s="362"/>
      <c r="G21" s="362"/>
    </row>
    <row r="22" spans="5:7" ht="15" customHeight="1">
      <c r="E22" s="471"/>
      <c r="F22" s="362"/>
      <c r="G22" s="362"/>
    </row>
    <row r="23" spans="5:7" ht="15" customHeight="1">
      <c r="E23" s="471"/>
      <c r="F23" s="362"/>
      <c r="G23" s="362"/>
    </row>
    <row r="24" spans="5:7" ht="15" customHeight="1">
      <c r="E24" s="471"/>
      <c r="F24" s="362"/>
      <c r="G24" s="362"/>
    </row>
    <row r="25" spans="5:7" ht="15" customHeight="1">
      <c r="E25" s="471"/>
      <c r="F25" s="362"/>
      <c r="G25" s="362"/>
    </row>
    <row r="26" spans="5:7" ht="15" customHeight="1">
      <c r="E26" s="471"/>
      <c r="F26" s="362"/>
      <c r="G26" s="362"/>
    </row>
    <row r="27" spans="5:7" ht="15" customHeight="1">
      <c r="E27" s="471"/>
      <c r="F27" s="362"/>
      <c r="G27" s="362"/>
    </row>
    <row r="28" spans="5:7" ht="15" customHeight="1">
      <c r="E28" s="471"/>
      <c r="F28" s="362"/>
      <c r="G28" s="362"/>
    </row>
    <row r="29" spans="5:7" ht="15" customHeight="1">
      <c r="E29" s="471"/>
      <c r="F29" s="362"/>
      <c r="G29" s="362"/>
    </row>
    <row r="30" spans="5:7" ht="15" customHeight="1">
      <c r="E30" s="471"/>
      <c r="F30" s="362"/>
      <c r="G30" s="362"/>
    </row>
    <row r="31" spans="5:7" ht="15" customHeight="1">
      <c r="E31" s="471"/>
      <c r="F31" s="362"/>
      <c r="G31" s="362"/>
    </row>
    <row r="32" spans="5:7" ht="15" customHeight="1">
      <c r="E32" s="471"/>
      <c r="F32" s="362"/>
      <c r="G32" s="362"/>
    </row>
    <row r="33" spans="1:7" ht="15" customHeight="1">
      <c r="E33" s="471"/>
      <c r="F33" s="362"/>
      <c r="G33" s="362"/>
    </row>
    <row r="34" spans="1:7" ht="15" customHeight="1">
      <c r="E34" s="471"/>
      <c r="F34" s="362"/>
      <c r="G34" s="362"/>
    </row>
    <row r="35" spans="1:7" ht="15" customHeight="1">
      <c r="E35" s="471"/>
      <c r="F35" s="362"/>
      <c r="G35" s="362"/>
    </row>
    <row r="36" spans="1:7" ht="15" customHeight="1">
      <c r="E36" s="471"/>
      <c r="F36" s="362"/>
      <c r="G36" s="362"/>
    </row>
    <row r="37" spans="1:7" ht="15" customHeight="1">
      <c r="E37" s="471"/>
      <c r="F37" s="362"/>
      <c r="G37" s="362"/>
    </row>
    <row r="38" spans="1:7" ht="15" customHeight="1">
      <c r="E38" s="471"/>
      <c r="F38" s="362"/>
      <c r="G38" s="362"/>
    </row>
    <row r="39" spans="1:7" ht="15" customHeight="1">
      <c r="E39" s="471"/>
      <c r="F39" s="362"/>
      <c r="G39" s="362"/>
    </row>
    <row r="40" spans="1:7" ht="15" customHeight="1">
      <c r="E40" s="471"/>
      <c r="F40" s="362"/>
      <c r="G40" s="362"/>
    </row>
    <row r="41" spans="1:7" ht="15" customHeight="1">
      <c r="E41" s="471"/>
      <c r="F41" s="362"/>
      <c r="G41" s="362"/>
    </row>
    <row r="42" spans="1:7" ht="15" hidden="1" customHeight="1">
      <c r="A42" s="404" t="s">
        <v>541</v>
      </c>
      <c r="B42" s="384">
        <v>6</v>
      </c>
      <c r="C42" s="364">
        <v>0.25</v>
      </c>
      <c r="D42" s="364">
        <v>0.25</v>
      </c>
      <c r="E42" s="471"/>
      <c r="F42" s="362"/>
      <c r="G42" s="362"/>
    </row>
    <row r="43" spans="1:7" ht="15" hidden="1" customHeight="1">
      <c r="A43" s="403" t="s">
        <v>542</v>
      </c>
      <c r="B43" s="384">
        <v>7</v>
      </c>
      <c r="C43" s="364">
        <v>0.3</v>
      </c>
      <c r="D43" s="364">
        <v>0.3</v>
      </c>
      <c r="E43" s="471"/>
      <c r="F43" s="362"/>
      <c r="G43" s="362"/>
    </row>
    <row r="44" spans="1:7" ht="15" hidden="1" customHeight="1">
      <c r="A44" s="404" t="s">
        <v>543</v>
      </c>
      <c r="B44" s="384">
        <v>8</v>
      </c>
      <c r="C44" s="364">
        <v>0.25</v>
      </c>
      <c r="D44" s="364">
        <v>0.25</v>
      </c>
      <c r="E44" s="471"/>
      <c r="F44" s="362"/>
      <c r="G44" s="362"/>
    </row>
    <row r="45" spans="1:7" ht="15" hidden="1" customHeight="1">
      <c r="A45" s="404" t="s">
        <v>544</v>
      </c>
      <c r="B45" s="384">
        <v>9</v>
      </c>
      <c r="C45" s="364">
        <v>0.3</v>
      </c>
      <c r="D45" s="364">
        <v>0.3</v>
      </c>
      <c r="E45" s="471"/>
      <c r="F45" s="362"/>
      <c r="G45" s="362"/>
    </row>
    <row r="46" spans="1:7" ht="15" hidden="1" customHeight="1">
      <c r="A46" s="404" t="s">
        <v>545</v>
      </c>
      <c r="B46" s="384">
        <v>10</v>
      </c>
      <c r="C46" s="364">
        <v>0.25</v>
      </c>
      <c r="D46" s="364">
        <v>0.25</v>
      </c>
      <c r="E46" s="471"/>
      <c r="F46" s="362"/>
      <c r="G46" s="362"/>
    </row>
    <row r="47" spans="1:7" ht="15" hidden="1" customHeight="1">
      <c r="A47" s="404" t="s">
        <v>546</v>
      </c>
      <c r="B47" s="384">
        <v>11</v>
      </c>
      <c r="C47" s="364">
        <v>0.15</v>
      </c>
      <c r="D47" s="364">
        <v>0.15</v>
      </c>
      <c r="E47" s="471"/>
      <c r="F47" s="362"/>
      <c r="G47" s="362"/>
    </row>
    <row r="48" spans="1:7" ht="15" hidden="1" customHeight="1">
      <c r="A48" s="404" t="s">
        <v>547</v>
      </c>
      <c r="B48" s="384">
        <v>12</v>
      </c>
      <c r="C48" s="364">
        <v>0.15</v>
      </c>
      <c r="D48" s="364">
        <v>0.15</v>
      </c>
      <c r="E48" s="471"/>
      <c r="F48" s="362"/>
      <c r="G48" s="362"/>
    </row>
    <row r="49" spans="1:7" ht="15" hidden="1" customHeight="1">
      <c r="A49" s="404" t="s">
        <v>548</v>
      </c>
      <c r="B49" s="384">
        <v>13</v>
      </c>
      <c r="C49" s="364">
        <v>0.2</v>
      </c>
      <c r="D49" s="364">
        <v>0.2</v>
      </c>
      <c r="E49" s="471"/>
      <c r="F49" s="362"/>
      <c r="G49" s="362"/>
    </row>
    <row r="50" spans="1:7" ht="15" hidden="1" customHeight="1">
      <c r="A50" s="404" t="s">
        <v>549</v>
      </c>
      <c r="B50" s="384">
        <v>14</v>
      </c>
      <c r="C50" s="364">
        <v>0.3</v>
      </c>
      <c r="D50" s="364">
        <v>0.3</v>
      </c>
      <c r="E50" s="471"/>
      <c r="F50" s="362"/>
      <c r="G50" s="362"/>
    </row>
    <row r="51" spans="1:7" ht="15" hidden="1" customHeight="1">
      <c r="A51" s="403" t="s">
        <v>550</v>
      </c>
      <c r="B51" s="384">
        <v>15</v>
      </c>
      <c r="C51" s="364">
        <v>0.3</v>
      </c>
      <c r="D51" s="364">
        <v>0.3</v>
      </c>
      <c r="E51" s="471"/>
      <c r="F51" s="362"/>
      <c r="G51" s="362"/>
    </row>
    <row r="52" spans="1:7" ht="15" hidden="1" customHeight="1">
      <c r="A52" s="404" t="s">
        <v>551</v>
      </c>
      <c r="B52" s="384">
        <v>16</v>
      </c>
      <c r="C52" s="364">
        <v>0.25</v>
      </c>
      <c r="D52" s="364">
        <v>0.25</v>
      </c>
      <c r="E52" s="471"/>
      <c r="F52" s="362"/>
      <c r="G52" s="362"/>
    </row>
    <row r="53" spans="1:7" ht="15" hidden="1" customHeight="1">
      <c r="A53" s="404" t="s">
        <v>552</v>
      </c>
      <c r="B53" s="384">
        <v>17</v>
      </c>
      <c r="C53" s="364">
        <v>0.25</v>
      </c>
      <c r="D53" s="364">
        <v>0.25</v>
      </c>
      <c r="E53" s="471"/>
      <c r="F53" s="362"/>
      <c r="G53" s="362"/>
    </row>
    <row r="54" spans="1:7" ht="15" hidden="1" customHeight="1">
      <c r="A54" s="404" t="s">
        <v>553</v>
      </c>
      <c r="B54" s="384">
        <v>18</v>
      </c>
      <c r="C54" s="364">
        <v>0.25</v>
      </c>
      <c r="D54" s="364">
        <v>0.25</v>
      </c>
      <c r="E54" s="471"/>
      <c r="F54" s="362"/>
      <c r="G54" s="362"/>
    </row>
    <row r="55" spans="1:7" ht="15" hidden="1" customHeight="1">
      <c r="A55" s="404" t="s">
        <v>554</v>
      </c>
      <c r="B55" s="384">
        <v>19</v>
      </c>
      <c r="C55" s="364">
        <v>0.25</v>
      </c>
      <c r="D55" s="364">
        <v>0.25</v>
      </c>
      <c r="E55" s="471"/>
      <c r="F55" s="362"/>
      <c r="G55" s="362"/>
    </row>
    <row r="56" spans="1:7" ht="15" hidden="1" customHeight="1">
      <c r="A56" s="404" t="s">
        <v>555</v>
      </c>
      <c r="B56" s="384">
        <v>20</v>
      </c>
      <c r="C56" s="364">
        <v>0.15</v>
      </c>
      <c r="D56" s="364">
        <v>0.15</v>
      </c>
      <c r="E56" s="471"/>
      <c r="F56" s="362"/>
      <c r="G56" s="362"/>
    </row>
    <row r="57" spans="1:7" ht="15" hidden="1" customHeight="1">
      <c r="A57" s="404" t="s">
        <v>556</v>
      </c>
      <c r="B57" s="384">
        <v>21</v>
      </c>
      <c r="C57" s="364">
        <v>0.3</v>
      </c>
      <c r="D57" s="364">
        <v>0.3</v>
      </c>
      <c r="E57" s="471"/>
      <c r="F57" s="362"/>
      <c r="G57" s="362"/>
    </row>
    <row r="58" spans="1:7" ht="15" hidden="1" customHeight="1">
      <c r="A58" s="403" t="s">
        <v>557</v>
      </c>
      <c r="B58" s="384">
        <v>22</v>
      </c>
      <c r="C58" s="364">
        <v>0.25</v>
      </c>
      <c r="D58" s="364">
        <v>0.25</v>
      </c>
      <c r="E58" s="471"/>
      <c r="F58" s="362"/>
      <c r="G58" s="362"/>
    </row>
    <row r="59" spans="1:7" ht="15" hidden="1" customHeight="1">
      <c r="A59" s="404" t="s">
        <v>558</v>
      </c>
      <c r="B59" s="384">
        <v>23</v>
      </c>
      <c r="C59" s="364">
        <v>0.3</v>
      </c>
      <c r="D59" s="364">
        <v>0.3</v>
      </c>
      <c r="E59" s="471"/>
      <c r="F59" s="362"/>
      <c r="G59" s="362"/>
    </row>
    <row r="60" spans="1:7" ht="15" hidden="1" customHeight="1">
      <c r="A60" s="404" t="s">
        <v>559</v>
      </c>
      <c r="B60" s="384">
        <v>24</v>
      </c>
      <c r="C60" s="364">
        <v>0.3</v>
      </c>
      <c r="D60" s="364">
        <v>0.3</v>
      </c>
      <c r="E60" s="471"/>
      <c r="F60" s="362"/>
      <c r="G60" s="362"/>
    </row>
    <row r="61" spans="1:7" ht="15" hidden="1" customHeight="1">
      <c r="A61" s="405" t="s">
        <v>654</v>
      </c>
      <c r="B61" s="384">
        <v>25</v>
      </c>
      <c r="C61" s="364">
        <v>0.3</v>
      </c>
      <c r="D61" s="364">
        <v>0.3</v>
      </c>
      <c r="E61" s="471"/>
      <c r="F61" s="362"/>
      <c r="G61" s="362"/>
    </row>
    <row r="62" spans="1:7" ht="15" hidden="1" customHeight="1">
      <c r="A62" s="404" t="s">
        <v>560</v>
      </c>
      <c r="B62" s="384">
        <v>26</v>
      </c>
      <c r="C62" s="364">
        <v>0.3</v>
      </c>
      <c r="D62" s="364">
        <v>0.3</v>
      </c>
      <c r="E62" s="471"/>
      <c r="F62" s="362"/>
      <c r="G62" s="362"/>
    </row>
    <row r="63" spans="1:7" ht="15" hidden="1" customHeight="1">
      <c r="A63" s="403" t="s">
        <v>561</v>
      </c>
      <c r="B63" s="384">
        <v>27</v>
      </c>
      <c r="C63" s="364">
        <v>0.25</v>
      </c>
      <c r="D63" s="364">
        <v>0.25</v>
      </c>
      <c r="E63" s="471"/>
      <c r="F63" s="362"/>
      <c r="G63" s="362"/>
    </row>
    <row r="64" spans="1:7" ht="15" hidden="1" customHeight="1">
      <c r="A64" s="404" t="s">
        <v>562</v>
      </c>
      <c r="B64" s="384">
        <v>28</v>
      </c>
      <c r="C64" s="364">
        <v>0.25</v>
      </c>
      <c r="D64" s="364">
        <v>0.25</v>
      </c>
      <c r="E64" s="471"/>
      <c r="F64" s="362"/>
      <c r="G64" s="362"/>
    </row>
    <row r="65" spans="1:7" ht="15" hidden="1" customHeight="1">
      <c r="A65" s="404" t="s">
        <v>563</v>
      </c>
      <c r="B65" s="384">
        <v>29</v>
      </c>
      <c r="C65" s="364">
        <v>0.25</v>
      </c>
      <c r="D65" s="364">
        <v>0.25</v>
      </c>
      <c r="E65" s="471"/>
      <c r="F65" s="362"/>
      <c r="G65" s="362"/>
    </row>
    <row r="66" spans="1:7" ht="15" hidden="1" customHeight="1">
      <c r="A66" s="404" t="s">
        <v>564</v>
      </c>
      <c r="B66" s="384">
        <v>30</v>
      </c>
      <c r="C66" s="364">
        <v>0.25</v>
      </c>
      <c r="D66" s="364">
        <v>0.25</v>
      </c>
      <c r="E66" s="471"/>
      <c r="F66" s="362"/>
      <c r="G66" s="362"/>
    </row>
    <row r="67" spans="1:7" ht="15" hidden="1" customHeight="1">
      <c r="A67" s="404" t="s">
        <v>565</v>
      </c>
      <c r="B67" s="384">
        <v>31</v>
      </c>
      <c r="C67" s="364">
        <v>0.3</v>
      </c>
      <c r="D67" s="542">
        <v>0.25</v>
      </c>
      <c r="E67" s="471"/>
      <c r="F67" s="362"/>
      <c r="G67" s="362"/>
    </row>
    <row r="68" spans="1:7" ht="15" hidden="1" customHeight="1">
      <c r="A68" s="404" t="s">
        <v>566</v>
      </c>
      <c r="B68" s="384">
        <v>32</v>
      </c>
      <c r="C68" s="364">
        <v>0.1</v>
      </c>
      <c r="D68" s="364">
        <v>0.1</v>
      </c>
      <c r="E68" s="471"/>
      <c r="F68" s="362"/>
      <c r="G68" s="362"/>
    </row>
    <row r="69" spans="1:7" ht="15" hidden="1" customHeight="1">
      <c r="A69" s="404" t="s">
        <v>567</v>
      </c>
      <c r="B69" s="384">
        <v>33</v>
      </c>
      <c r="C69" s="364">
        <v>0.25</v>
      </c>
      <c r="D69" s="364">
        <v>0.25</v>
      </c>
      <c r="E69" s="471"/>
      <c r="F69" s="362"/>
      <c r="G69" s="362"/>
    </row>
    <row r="70" spans="1:7" ht="15" hidden="1" customHeight="1">
      <c r="A70" s="403" t="s">
        <v>568</v>
      </c>
      <c r="B70" s="384">
        <v>34</v>
      </c>
      <c r="C70" s="364">
        <v>0.25</v>
      </c>
      <c r="D70" s="364">
        <v>0.25</v>
      </c>
      <c r="E70" s="471"/>
      <c r="F70" s="362"/>
      <c r="G70" s="362"/>
    </row>
    <row r="71" spans="1:7" ht="15" hidden="1" customHeight="1">
      <c r="A71" s="404" t="s">
        <v>569</v>
      </c>
      <c r="B71" s="384">
        <v>35</v>
      </c>
      <c r="C71" s="364">
        <v>0.25</v>
      </c>
      <c r="D71" s="364">
        <v>0.25</v>
      </c>
      <c r="E71" s="471"/>
      <c r="F71" s="362"/>
      <c r="G71" s="362"/>
    </row>
    <row r="72" spans="1:7" ht="15" hidden="1" customHeight="1">
      <c r="A72" s="404" t="s">
        <v>570</v>
      </c>
      <c r="B72" s="384">
        <v>36</v>
      </c>
      <c r="C72" s="364">
        <v>0.15</v>
      </c>
      <c r="D72" s="364">
        <v>0.15</v>
      </c>
      <c r="E72" s="471"/>
      <c r="F72" s="362"/>
      <c r="G72" s="362"/>
    </row>
    <row r="73" spans="1:7" ht="15" hidden="1" customHeight="1">
      <c r="A73" s="404" t="s">
        <v>571</v>
      </c>
      <c r="B73" s="384">
        <v>37</v>
      </c>
      <c r="C73" s="364">
        <v>0.3</v>
      </c>
      <c r="D73" s="364">
        <v>0.3</v>
      </c>
      <c r="E73" s="471"/>
      <c r="F73" s="362"/>
      <c r="G73" s="362"/>
    </row>
    <row r="74" spans="1:7" ht="15" hidden="1" customHeight="1">
      <c r="A74" s="404" t="s">
        <v>572</v>
      </c>
      <c r="B74" s="384">
        <v>38</v>
      </c>
      <c r="C74" s="364">
        <v>0.25</v>
      </c>
      <c r="D74" s="364">
        <v>0.25</v>
      </c>
      <c r="E74" s="471"/>
      <c r="F74" s="362"/>
      <c r="G74" s="362"/>
    </row>
    <row r="75" spans="1:7" ht="15" hidden="1" customHeight="1">
      <c r="A75" s="404" t="s">
        <v>573</v>
      </c>
      <c r="B75" s="384">
        <v>39</v>
      </c>
      <c r="C75" s="364">
        <v>0.25</v>
      </c>
      <c r="D75" s="364">
        <v>0.25</v>
      </c>
      <c r="E75" s="471"/>
      <c r="F75" s="362"/>
      <c r="G75" s="362"/>
    </row>
    <row r="76" spans="1:7" ht="15" hidden="1" customHeight="1">
      <c r="A76" s="404" t="s">
        <v>574</v>
      </c>
      <c r="B76" s="384">
        <v>40</v>
      </c>
      <c r="C76" s="364">
        <v>0.3</v>
      </c>
      <c r="D76" s="364">
        <v>0.3</v>
      </c>
      <c r="E76" s="471"/>
      <c r="F76" s="362"/>
      <c r="G76" s="362"/>
    </row>
    <row r="77" spans="1:7" ht="15" hidden="1" customHeight="1">
      <c r="A77" s="404" t="s">
        <v>575</v>
      </c>
      <c r="B77" s="384">
        <v>41</v>
      </c>
      <c r="C77" s="364">
        <v>0.25</v>
      </c>
      <c r="D77" s="364">
        <v>0.25</v>
      </c>
      <c r="E77" s="471"/>
      <c r="F77" s="362"/>
      <c r="G77" s="362"/>
    </row>
    <row r="78" spans="1:7" ht="15" hidden="1" customHeight="1">
      <c r="A78" s="405" t="s">
        <v>653</v>
      </c>
      <c r="B78" s="384">
        <v>42</v>
      </c>
      <c r="C78" s="364">
        <v>0.25</v>
      </c>
      <c r="D78" s="364">
        <v>0.25</v>
      </c>
      <c r="E78" s="471"/>
      <c r="F78" s="362"/>
      <c r="G78" s="362"/>
    </row>
    <row r="79" spans="1:7" ht="15" hidden="1" customHeight="1">
      <c r="A79" s="404" t="s">
        <v>576</v>
      </c>
      <c r="B79" s="384">
        <v>43</v>
      </c>
      <c r="C79" s="364">
        <v>0.25</v>
      </c>
      <c r="D79" s="364">
        <v>0.25</v>
      </c>
      <c r="E79" s="471"/>
      <c r="F79" s="362"/>
      <c r="G79" s="362"/>
    </row>
    <row r="80" spans="1:7" ht="15" hidden="1" customHeight="1">
      <c r="A80" s="405" t="s">
        <v>652</v>
      </c>
      <c r="B80" s="384">
        <v>44</v>
      </c>
      <c r="C80" s="364">
        <v>0.25</v>
      </c>
      <c r="D80" s="364">
        <v>0.25</v>
      </c>
      <c r="E80" s="471"/>
      <c r="F80" s="362"/>
      <c r="G80" s="362"/>
    </row>
    <row r="81" spans="1:7" ht="15" hidden="1" customHeight="1">
      <c r="A81" s="404" t="s">
        <v>577</v>
      </c>
      <c r="B81" s="384">
        <v>45</v>
      </c>
      <c r="C81" s="364">
        <v>0.3</v>
      </c>
      <c r="D81" s="364">
        <v>0.3</v>
      </c>
      <c r="E81" s="471"/>
      <c r="F81" s="362"/>
      <c r="G81" s="362"/>
    </row>
    <row r="82" spans="1:7" ht="15" hidden="1" customHeight="1">
      <c r="A82" s="405" t="s">
        <v>651</v>
      </c>
      <c r="B82" s="384">
        <v>46</v>
      </c>
      <c r="C82" s="364">
        <v>0.15</v>
      </c>
      <c r="D82" s="364">
        <v>0.15</v>
      </c>
      <c r="E82" s="471"/>
      <c r="F82" s="362"/>
      <c r="G82" s="362"/>
    </row>
    <row r="83" spans="1:7" ht="15" hidden="1" customHeight="1">
      <c r="A83" s="404" t="s">
        <v>578</v>
      </c>
      <c r="B83" s="384">
        <v>47</v>
      </c>
      <c r="C83" s="364">
        <v>0.3</v>
      </c>
      <c r="D83" s="364">
        <v>0.3</v>
      </c>
      <c r="E83" s="471"/>
      <c r="F83" s="362"/>
      <c r="G83" s="362"/>
    </row>
    <row r="84" spans="1:7" ht="15" hidden="1" customHeight="1">
      <c r="A84" s="404" t="s">
        <v>579</v>
      </c>
      <c r="B84" s="384">
        <v>48</v>
      </c>
      <c r="C84" s="364">
        <v>0.3</v>
      </c>
      <c r="D84" s="364">
        <v>0.3</v>
      </c>
      <c r="E84" s="471"/>
      <c r="F84" s="362"/>
      <c r="G84" s="362"/>
    </row>
    <row r="85" spans="1:7" ht="15" hidden="1" customHeight="1">
      <c r="A85" s="404" t="s">
        <v>580</v>
      </c>
      <c r="B85" s="384">
        <v>49</v>
      </c>
      <c r="C85" s="364">
        <v>0.25</v>
      </c>
      <c r="D85" s="364">
        <v>0.25</v>
      </c>
      <c r="E85" s="471"/>
      <c r="F85" s="362"/>
      <c r="G85" s="362"/>
    </row>
    <row r="86" spans="1:7" ht="15" hidden="1" customHeight="1">
      <c r="A86" s="404" t="s">
        <v>581</v>
      </c>
      <c r="B86" s="384">
        <v>50</v>
      </c>
      <c r="C86" s="364">
        <v>0.25</v>
      </c>
      <c r="D86" s="364">
        <v>0.25</v>
      </c>
      <c r="E86" s="471"/>
      <c r="F86" s="362"/>
      <c r="G86" s="362"/>
    </row>
    <row r="87" spans="1:7" ht="15" hidden="1" customHeight="1">
      <c r="A87" s="403" t="s">
        <v>582</v>
      </c>
      <c r="B87" s="384">
        <v>51</v>
      </c>
      <c r="C87" s="364">
        <v>0.3</v>
      </c>
      <c r="D87" s="364">
        <v>0.3</v>
      </c>
      <c r="E87" s="471"/>
      <c r="F87" s="362"/>
      <c r="G87" s="362"/>
    </row>
    <row r="88" spans="1:7" ht="15" hidden="1" customHeight="1">
      <c r="A88" s="404" t="s">
        <v>583</v>
      </c>
      <c r="B88" s="384">
        <v>52</v>
      </c>
      <c r="C88" s="364">
        <v>0.25</v>
      </c>
      <c r="D88" s="364">
        <v>0.25</v>
      </c>
      <c r="E88" s="471"/>
      <c r="F88" s="362"/>
      <c r="G88" s="362"/>
    </row>
    <row r="89" spans="1:7" ht="15" hidden="1" customHeight="1">
      <c r="A89" s="404" t="s">
        <v>584</v>
      </c>
      <c r="B89" s="384">
        <v>53</v>
      </c>
      <c r="C89" s="364">
        <v>0.3</v>
      </c>
      <c r="D89" s="364">
        <v>0.3</v>
      </c>
      <c r="E89" s="471"/>
      <c r="F89" s="362"/>
      <c r="G89" s="362"/>
    </row>
    <row r="90" spans="1:7" ht="15" hidden="1" customHeight="1">
      <c r="A90" s="403" t="s">
        <v>585</v>
      </c>
      <c r="B90" s="384">
        <v>54</v>
      </c>
      <c r="C90" s="364">
        <v>0.3</v>
      </c>
      <c r="D90" s="364">
        <v>0.3</v>
      </c>
      <c r="E90" s="471"/>
      <c r="F90" s="362"/>
      <c r="G90" s="362"/>
    </row>
    <row r="91" spans="1:7" ht="15" hidden="1" customHeight="1">
      <c r="A91" s="404" t="s">
        <v>586</v>
      </c>
      <c r="B91" s="384">
        <v>55</v>
      </c>
      <c r="C91" s="364">
        <v>0.25</v>
      </c>
      <c r="D91" s="364">
        <v>0.25</v>
      </c>
      <c r="E91" s="471"/>
      <c r="F91" s="362"/>
      <c r="G91" s="362"/>
    </row>
    <row r="92" spans="1:7" ht="15" hidden="1" customHeight="1">
      <c r="A92" s="404" t="s">
        <v>587</v>
      </c>
      <c r="B92" s="384">
        <v>56</v>
      </c>
      <c r="C92" s="364">
        <v>0.15</v>
      </c>
      <c r="D92" s="364">
        <v>0.15</v>
      </c>
      <c r="E92" s="471"/>
      <c r="F92" s="362"/>
      <c r="G92" s="362"/>
    </row>
    <row r="93" spans="1:7" ht="15" hidden="1" customHeight="1">
      <c r="A93" s="404" t="s">
        <v>588</v>
      </c>
      <c r="B93" s="384">
        <v>57</v>
      </c>
      <c r="C93" s="364">
        <v>0.25</v>
      </c>
      <c r="D93" s="364">
        <v>0.25</v>
      </c>
      <c r="E93" s="471"/>
      <c r="F93" s="362"/>
      <c r="G93" s="362"/>
    </row>
    <row r="94" spans="1:7" ht="15" hidden="1" customHeight="1">
      <c r="A94" s="405" t="s">
        <v>650</v>
      </c>
      <c r="B94" s="384">
        <v>58</v>
      </c>
      <c r="C94" s="364">
        <v>0.25</v>
      </c>
      <c r="D94" s="364">
        <v>0.25</v>
      </c>
      <c r="E94" s="471"/>
      <c r="F94" s="362"/>
      <c r="G94" s="362"/>
    </row>
    <row r="95" spans="1:7" ht="15" hidden="1" customHeight="1">
      <c r="A95" s="403" t="s">
        <v>589</v>
      </c>
      <c r="B95" s="384">
        <v>59</v>
      </c>
      <c r="C95" s="364">
        <v>0.25</v>
      </c>
      <c r="D95" s="364">
        <v>0.25</v>
      </c>
      <c r="E95" s="471"/>
      <c r="F95" s="362"/>
      <c r="G95" s="362"/>
    </row>
    <row r="96" spans="1:7" ht="15" hidden="1" customHeight="1">
      <c r="A96" s="404" t="s">
        <v>590</v>
      </c>
      <c r="B96" s="384">
        <v>60</v>
      </c>
      <c r="C96" s="364">
        <v>0.25</v>
      </c>
      <c r="D96" s="364">
        <v>0.25</v>
      </c>
      <c r="E96" s="471"/>
      <c r="F96" s="362"/>
      <c r="G96" s="362"/>
    </row>
    <row r="97" spans="1:7" ht="15" hidden="1" customHeight="1">
      <c r="A97" s="403" t="s">
        <v>591</v>
      </c>
      <c r="B97" s="384">
        <v>61</v>
      </c>
      <c r="C97" s="364">
        <v>0.3</v>
      </c>
      <c r="D97" s="364">
        <v>0.3</v>
      </c>
      <c r="E97" s="471"/>
      <c r="F97" s="362"/>
      <c r="G97" s="362"/>
    </row>
    <row r="98" spans="1:7" ht="15" hidden="1" customHeight="1">
      <c r="A98" s="404" t="s">
        <v>592</v>
      </c>
      <c r="B98" s="384">
        <v>62</v>
      </c>
      <c r="C98" s="364">
        <v>0.25</v>
      </c>
      <c r="D98" s="364">
        <v>0.25</v>
      </c>
      <c r="E98" s="471"/>
      <c r="F98" s="362"/>
      <c r="G98" s="362"/>
    </row>
    <row r="99" spans="1:7" ht="15" hidden="1" customHeight="1">
      <c r="A99" s="403" t="s">
        <v>593</v>
      </c>
      <c r="B99" s="384">
        <v>63</v>
      </c>
      <c r="C99" s="364">
        <v>0.3</v>
      </c>
      <c r="D99" s="364">
        <v>0.3</v>
      </c>
      <c r="E99" s="471"/>
      <c r="F99" s="362"/>
      <c r="G99" s="362"/>
    </row>
    <row r="100" spans="1:7" ht="15" hidden="1" customHeight="1">
      <c r="A100" s="403" t="s">
        <v>594</v>
      </c>
      <c r="B100" s="384">
        <v>64</v>
      </c>
      <c r="C100" s="364">
        <v>0.25</v>
      </c>
      <c r="D100" s="364">
        <v>0.25</v>
      </c>
      <c r="E100" s="471"/>
      <c r="F100" s="362"/>
      <c r="G100" s="362"/>
    </row>
    <row r="101" spans="1:7" ht="15" hidden="1" customHeight="1">
      <c r="A101" s="404" t="s">
        <v>595</v>
      </c>
      <c r="B101" s="384">
        <v>65</v>
      </c>
      <c r="C101" s="364">
        <v>0.3</v>
      </c>
      <c r="D101" s="364">
        <v>0.3</v>
      </c>
      <c r="E101" s="471"/>
      <c r="F101" s="362"/>
      <c r="G101" s="362"/>
    </row>
    <row r="102" spans="1:7" ht="15" hidden="1" customHeight="1">
      <c r="A102" s="404" t="s">
        <v>596</v>
      </c>
      <c r="B102" s="384">
        <v>66</v>
      </c>
      <c r="C102" s="364">
        <v>0.25</v>
      </c>
      <c r="D102" s="364">
        <v>0.25</v>
      </c>
      <c r="E102" s="471"/>
      <c r="F102" s="362"/>
      <c r="G102" s="362"/>
    </row>
    <row r="103" spans="1:7" ht="15" hidden="1" customHeight="1">
      <c r="A103" s="404" t="s">
        <v>597</v>
      </c>
      <c r="B103" s="384">
        <v>67</v>
      </c>
      <c r="C103" s="364">
        <v>0.1</v>
      </c>
      <c r="D103" s="364">
        <v>0.1</v>
      </c>
      <c r="E103" s="471"/>
      <c r="F103" s="362"/>
      <c r="G103" s="362"/>
    </row>
    <row r="104" spans="1:7" ht="15" hidden="1" customHeight="1">
      <c r="A104" s="404" t="s">
        <v>598</v>
      </c>
      <c r="B104" s="384">
        <v>68</v>
      </c>
      <c r="C104" s="364">
        <v>0.25</v>
      </c>
      <c r="D104" s="364">
        <v>0.25</v>
      </c>
      <c r="E104" s="471"/>
      <c r="F104" s="362"/>
      <c r="G104" s="362"/>
    </row>
    <row r="105" spans="1:7" ht="15" hidden="1" customHeight="1">
      <c r="A105" s="404" t="s">
        <v>599</v>
      </c>
      <c r="B105" s="384">
        <v>69</v>
      </c>
      <c r="C105" s="364">
        <v>0.25</v>
      </c>
      <c r="D105" s="364">
        <v>0.25</v>
      </c>
      <c r="E105" s="471"/>
      <c r="F105" s="362"/>
      <c r="G105" s="362"/>
    </row>
    <row r="106" spans="1:7" ht="15" hidden="1" customHeight="1">
      <c r="A106" s="404" t="s">
        <v>600</v>
      </c>
      <c r="B106" s="384">
        <v>70</v>
      </c>
      <c r="C106" s="364">
        <v>0.3</v>
      </c>
      <c r="D106" s="364">
        <v>0.3</v>
      </c>
      <c r="E106" s="471"/>
      <c r="F106" s="362"/>
      <c r="G106" s="362"/>
    </row>
    <row r="107" spans="1:7" ht="15" hidden="1" customHeight="1">
      <c r="A107" s="404" t="s">
        <v>601</v>
      </c>
      <c r="B107" s="384">
        <v>71</v>
      </c>
      <c r="C107" s="364">
        <v>0.25</v>
      </c>
      <c r="D107" s="364">
        <v>0.25</v>
      </c>
      <c r="E107" s="471"/>
      <c r="F107" s="362"/>
      <c r="G107" s="362"/>
    </row>
    <row r="108" spans="1:7" ht="15" hidden="1" customHeight="1">
      <c r="A108" s="403" t="s">
        <v>602</v>
      </c>
      <c r="B108" s="384">
        <v>72</v>
      </c>
      <c r="C108" s="364">
        <v>0.25</v>
      </c>
      <c r="D108" s="364">
        <v>0.25</v>
      </c>
      <c r="E108" s="471"/>
      <c r="F108" s="362"/>
      <c r="G108" s="362"/>
    </row>
    <row r="109" spans="1:7" ht="15" hidden="1" customHeight="1">
      <c r="A109" s="404" t="s">
        <v>603</v>
      </c>
      <c r="B109" s="384">
        <v>73</v>
      </c>
      <c r="C109" s="364">
        <v>0.2</v>
      </c>
      <c r="D109" s="364">
        <v>0.2</v>
      </c>
      <c r="E109" s="471"/>
      <c r="F109" s="362"/>
      <c r="G109" s="362"/>
    </row>
    <row r="110" spans="1:7" ht="15" hidden="1" customHeight="1">
      <c r="A110" s="406" t="s">
        <v>604</v>
      </c>
      <c r="B110" s="384">
        <v>74</v>
      </c>
      <c r="C110" s="364">
        <v>0.2</v>
      </c>
      <c r="D110" s="364">
        <v>0.2</v>
      </c>
      <c r="E110" s="471"/>
      <c r="F110" s="362"/>
      <c r="G110" s="362"/>
    </row>
    <row r="111" spans="1:7" ht="15" hidden="1" customHeight="1">
      <c r="A111" s="404" t="s">
        <v>605</v>
      </c>
      <c r="B111" s="384">
        <v>75</v>
      </c>
      <c r="C111" s="364">
        <v>0.25</v>
      </c>
      <c r="D111" s="364">
        <v>0.25</v>
      </c>
      <c r="E111" s="471"/>
      <c r="F111" s="362"/>
      <c r="G111" s="362"/>
    </row>
    <row r="112" spans="1:7" ht="15" hidden="1" customHeight="1">
      <c r="A112" s="404" t="s">
        <v>606</v>
      </c>
      <c r="B112" s="384">
        <v>76</v>
      </c>
      <c r="C112" s="364">
        <v>0.25</v>
      </c>
      <c r="D112" s="364">
        <v>0.25</v>
      </c>
      <c r="E112" s="471"/>
      <c r="F112" s="362"/>
      <c r="G112" s="362"/>
    </row>
    <row r="113" spans="1:7" ht="15" hidden="1" customHeight="1">
      <c r="A113" s="404" t="s">
        <v>607</v>
      </c>
      <c r="B113" s="384">
        <v>77</v>
      </c>
      <c r="C113" s="364">
        <v>0.25</v>
      </c>
      <c r="D113" s="364">
        <v>0.25</v>
      </c>
      <c r="E113" s="471"/>
      <c r="F113" s="362"/>
      <c r="G113" s="362"/>
    </row>
    <row r="114" spans="1:7" ht="15" hidden="1" customHeight="1">
      <c r="A114" s="403" t="s">
        <v>608</v>
      </c>
      <c r="B114" s="384">
        <v>78</v>
      </c>
      <c r="C114" s="364">
        <v>0.25</v>
      </c>
      <c r="D114" s="364">
        <v>0.25</v>
      </c>
      <c r="E114" s="471"/>
      <c r="F114" s="362"/>
      <c r="G114" s="362"/>
    </row>
    <row r="115" spans="1:7" ht="15" hidden="1" customHeight="1">
      <c r="A115" s="404" t="s">
        <v>609</v>
      </c>
      <c r="B115" s="384">
        <v>79</v>
      </c>
      <c r="C115" s="364">
        <v>0.3</v>
      </c>
      <c r="D115" s="364">
        <v>0.3</v>
      </c>
      <c r="E115" s="471"/>
      <c r="F115" s="362"/>
      <c r="G115" s="362"/>
    </row>
    <row r="116" spans="1:7" ht="15" hidden="1" customHeight="1">
      <c r="A116" s="404" t="s">
        <v>610</v>
      </c>
      <c r="B116" s="384">
        <v>80</v>
      </c>
      <c r="C116" s="364">
        <v>0.25</v>
      </c>
      <c r="D116" s="364">
        <v>0.25</v>
      </c>
      <c r="E116" s="471"/>
      <c r="F116" s="362"/>
      <c r="G116" s="362"/>
    </row>
    <row r="117" spans="1:7" ht="15" hidden="1" customHeight="1">
      <c r="A117" s="404" t="s">
        <v>611</v>
      </c>
      <c r="B117" s="384">
        <v>81</v>
      </c>
      <c r="C117" s="364">
        <v>0.3</v>
      </c>
      <c r="D117" s="364">
        <v>0.3</v>
      </c>
      <c r="E117" s="471"/>
      <c r="F117" s="362"/>
      <c r="G117" s="362"/>
    </row>
    <row r="118" spans="1:7" ht="15" hidden="1" customHeight="1">
      <c r="A118" s="405" t="s">
        <v>647</v>
      </c>
      <c r="B118" s="384">
        <v>82</v>
      </c>
      <c r="C118" s="364">
        <v>0.25</v>
      </c>
      <c r="D118" s="364">
        <v>0.25</v>
      </c>
      <c r="E118" s="471"/>
      <c r="F118" s="362"/>
      <c r="G118" s="362"/>
    </row>
    <row r="119" spans="1:7" ht="15" hidden="1" customHeight="1">
      <c r="A119" s="404" t="s">
        <v>612</v>
      </c>
      <c r="B119" s="384">
        <v>83</v>
      </c>
      <c r="C119" s="364">
        <v>0.3</v>
      </c>
      <c r="D119" s="364">
        <v>0.3</v>
      </c>
      <c r="E119" s="471"/>
      <c r="F119" s="362"/>
      <c r="G119" s="362"/>
    </row>
    <row r="120" spans="1:7" ht="15" hidden="1" customHeight="1">
      <c r="A120" s="404" t="s">
        <v>613</v>
      </c>
      <c r="B120" s="384">
        <v>84</v>
      </c>
      <c r="C120" s="364">
        <v>0.3</v>
      </c>
      <c r="D120" s="364">
        <v>0.3</v>
      </c>
      <c r="E120" s="471"/>
      <c r="F120" s="362"/>
      <c r="G120" s="362"/>
    </row>
    <row r="121" spans="1:7" ht="15" hidden="1" customHeight="1">
      <c r="A121" s="405" t="s">
        <v>648</v>
      </c>
      <c r="B121" s="384">
        <v>85</v>
      </c>
      <c r="C121" s="364">
        <v>0.2</v>
      </c>
      <c r="D121" s="364">
        <v>0.2</v>
      </c>
      <c r="E121" s="471"/>
      <c r="F121" s="362"/>
      <c r="G121" s="362"/>
    </row>
    <row r="122" spans="1:7" hidden="1">
      <c r="A122" s="404" t="s">
        <v>614</v>
      </c>
      <c r="B122" s="384">
        <v>86</v>
      </c>
      <c r="C122" s="364">
        <v>0.25</v>
      </c>
      <c r="D122" s="364">
        <v>0.25</v>
      </c>
      <c r="E122" s="471"/>
    </row>
    <row r="123" spans="1:7" hidden="1">
      <c r="A123" s="404" t="s">
        <v>615</v>
      </c>
      <c r="B123" s="384">
        <v>87</v>
      </c>
      <c r="C123" s="364">
        <v>0.25</v>
      </c>
      <c r="D123" s="364">
        <v>0.25</v>
      </c>
      <c r="E123" s="471"/>
    </row>
    <row r="124" spans="1:7" hidden="1">
      <c r="A124" s="404" t="s">
        <v>616</v>
      </c>
      <c r="B124" s="384">
        <v>88</v>
      </c>
      <c r="C124" s="364">
        <v>0.25</v>
      </c>
      <c r="D124" s="364">
        <v>0.25</v>
      </c>
      <c r="E124" s="471"/>
    </row>
    <row r="125" spans="1:7" hidden="1">
      <c r="A125" s="404" t="s">
        <v>617</v>
      </c>
      <c r="B125" s="384">
        <v>89</v>
      </c>
      <c r="C125" s="364">
        <v>0.3</v>
      </c>
      <c r="D125" s="364">
        <v>0.3</v>
      </c>
    </row>
    <row r="126" spans="1:7" hidden="1">
      <c r="A126" s="404" t="s">
        <v>618</v>
      </c>
      <c r="B126" s="384">
        <v>90</v>
      </c>
      <c r="C126" s="364">
        <v>0.3</v>
      </c>
      <c r="D126" s="542">
        <v>0.25</v>
      </c>
    </row>
    <row r="127" spans="1:7" hidden="1">
      <c r="A127" s="404" t="s">
        <v>619</v>
      </c>
      <c r="B127" s="384">
        <v>91</v>
      </c>
      <c r="C127" s="364">
        <v>0.3</v>
      </c>
      <c r="D127" s="364">
        <v>0.3</v>
      </c>
    </row>
    <row r="128" spans="1:7" hidden="1">
      <c r="A128" s="404" t="s">
        <v>620</v>
      </c>
      <c r="B128" s="384">
        <v>92</v>
      </c>
      <c r="C128" s="364">
        <v>0.25</v>
      </c>
      <c r="D128" s="364">
        <v>0.25</v>
      </c>
    </row>
    <row r="129" spans="1:4" hidden="1">
      <c r="A129" s="404" t="s">
        <v>621</v>
      </c>
      <c r="B129" s="384">
        <v>93</v>
      </c>
      <c r="C129" s="364">
        <v>0.3</v>
      </c>
      <c r="D129" s="364">
        <v>0.3</v>
      </c>
    </row>
    <row r="130" spans="1:4" hidden="1">
      <c r="A130" s="404" t="s">
        <v>622</v>
      </c>
      <c r="B130" s="384">
        <v>94</v>
      </c>
      <c r="C130" s="364">
        <v>0.2</v>
      </c>
      <c r="D130" s="364">
        <v>0.2</v>
      </c>
    </row>
    <row r="131" spans="1:4" hidden="1">
      <c r="A131" s="403" t="s">
        <v>623</v>
      </c>
      <c r="B131" s="384">
        <v>95</v>
      </c>
      <c r="C131" s="364">
        <v>0.25</v>
      </c>
      <c r="D131" s="364">
        <v>0.25</v>
      </c>
    </row>
    <row r="132" spans="1:4" hidden="1">
      <c r="A132" s="404" t="s">
        <v>624</v>
      </c>
      <c r="B132" s="384">
        <v>96</v>
      </c>
      <c r="C132" s="364">
        <v>0.2</v>
      </c>
      <c r="D132" s="364">
        <v>0.2</v>
      </c>
    </row>
    <row r="133" spans="1:4" hidden="1">
      <c r="A133" s="404" t="s">
        <v>625</v>
      </c>
      <c r="B133" s="384">
        <v>97</v>
      </c>
      <c r="C133" s="364">
        <v>0.2</v>
      </c>
      <c r="D133" s="364">
        <v>0.2</v>
      </c>
    </row>
    <row r="134" spans="1:4" hidden="1">
      <c r="A134" s="403" t="s">
        <v>626</v>
      </c>
      <c r="B134" s="384">
        <v>98</v>
      </c>
      <c r="C134" s="364">
        <v>0.2</v>
      </c>
      <c r="D134" s="364">
        <v>0.2</v>
      </c>
    </row>
    <row r="135" spans="1:4" hidden="1">
      <c r="A135" s="404" t="s">
        <v>627</v>
      </c>
      <c r="B135" s="384">
        <v>99</v>
      </c>
      <c r="C135" s="364">
        <v>0.25</v>
      </c>
      <c r="D135" s="364">
        <v>0.25</v>
      </c>
    </row>
    <row r="136" spans="1:4" hidden="1">
      <c r="A136" s="404" t="s">
        <v>628</v>
      </c>
      <c r="B136" s="384">
        <v>100</v>
      </c>
      <c r="C136" s="364">
        <v>0.3</v>
      </c>
      <c r="D136" s="364">
        <v>0.3</v>
      </c>
    </row>
    <row r="137" spans="1:4" hidden="1">
      <c r="A137" s="403" t="s">
        <v>629</v>
      </c>
      <c r="B137" s="384">
        <v>101</v>
      </c>
      <c r="C137" s="364">
        <v>0.25</v>
      </c>
      <c r="D137" s="364">
        <v>0.25</v>
      </c>
    </row>
    <row r="138" spans="1:4" hidden="1">
      <c r="A138" s="404" t="s">
        <v>630</v>
      </c>
      <c r="B138" s="384">
        <v>102</v>
      </c>
      <c r="C138" s="364">
        <v>0.15</v>
      </c>
      <c r="D138" s="364">
        <v>0.15</v>
      </c>
    </row>
    <row r="139" spans="1:4" hidden="1">
      <c r="A139" s="404" t="s">
        <v>631</v>
      </c>
      <c r="B139" s="384">
        <v>103</v>
      </c>
      <c r="C139" s="364">
        <v>0.3</v>
      </c>
      <c r="D139" s="364">
        <v>0.3</v>
      </c>
    </row>
    <row r="140" spans="1:4" hidden="1">
      <c r="A140" s="403" t="s">
        <v>632</v>
      </c>
      <c r="B140" s="384">
        <v>104</v>
      </c>
      <c r="C140" s="364">
        <v>0.25</v>
      </c>
      <c r="D140" s="364">
        <v>0.25</v>
      </c>
    </row>
    <row r="141" spans="1:4" hidden="1">
      <c r="A141" s="404" t="s">
        <v>633</v>
      </c>
      <c r="B141" s="384">
        <v>105</v>
      </c>
      <c r="C141" s="364">
        <v>0.25</v>
      </c>
      <c r="D141" s="364">
        <v>0.25</v>
      </c>
    </row>
    <row r="142" spans="1:4" hidden="1">
      <c r="A142" s="403" t="s">
        <v>634</v>
      </c>
      <c r="B142" s="384">
        <v>106</v>
      </c>
      <c r="C142" s="364">
        <v>0.25</v>
      </c>
      <c r="D142" s="364">
        <v>0.25</v>
      </c>
    </row>
    <row r="143" spans="1:4" hidden="1">
      <c r="A143" s="404" t="s">
        <v>635</v>
      </c>
      <c r="B143" s="384">
        <v>107</v>
      </c>
      <c r="C143" s="364">
        <v>0.3</v>
      </c>
      <c r="D143" s="364">
        <v>0.3</v>
      </c>
    </row>
    <row r="144" spans="1:4" hidden="1">
      <c r="A144" s="403" t="s">
        <v>636</v>
      </c>
      <c r="B144" s="384">
        <v>108</v>
      </c>
      <c r="C144" s="364">
        <v>0.3</v>
      </c>
      <c r="D144" s="364">
        <v>0.3</v>
      </c>
    </row>
    <row r="145" spans="1:4" hidden="1">
      <c r="A145" s="405" t="s">
        <v>646</v>
      </c>
      <c r="B145" s="384">
        <v>109</v>
      </c>
      <c r="C145" s="364">
        <v>0.2</v>
      </c>
      <c r="D145" s="364">
        <v>0.2</v>
      </c>
    </row>
    <row r="146" spans="1:4" hidden="1">
      <c r="A146" s="404" t="s">
        <v>637</v>
      </c>
      <c r="B146" s="384">
        <v>110</v>
      </c>
      <c r="C146" s="364">
        <v>0.3</v>
      </c>
      <c r="D146" s="364">
        <v>0.3</v>
      </c>
    </row>
    <row r="147" spans="1:4" hidden="1">
      <c r="A147" s="404" t="s">
        <v>638</v>
      </c>
      <c r="B147" s="384">
        <v>111</v>
      </c>
      <c r="C147" s="364">
        <v>0.3</v>
      </c>
      <c r="D147" s="364">
        <v>0.3</v>
      </c>
    </row>
    <row r="148" spans="1:4" hidden="1">
      <c r="A148" s="404" t="s">
        <v>639</v>
      </c>
      <c r="B148" s="384">
        <v>112</v>
      </c>
      <c r="C148" s="364">
        <v>0.3</v>
      </c>
      <c r="D148" s="364">
        <v>0.3</v>
      </c>
    </row>
    <row r="149" spans="1:4" hidden="1">
      <c r="A149" s="404" t="s">
        <v>640</v>
      </c>
      <c r="B149" s="384">
        <v>113</v>
      </c>
      <c r="C149" s="364">
        <v>0.25</v>
      </c>
      <c r="D149" s="364">
        <v>0.25</v>
      </c>
    </row>
    <row r="150" spans="1:4" hidden="1">
      <c r="A150" s="405" t="s">
        <v>649</v>
      </c>
      <c r="B150" s="384">
        <v>114</v>
      </c>
      <c r="C150" s="364">
        <v>0.2</v>
      </c>
      <c r="D150" s="364">
        <v>0.2</v>
      </c>
    </row>
    <row r="151" spans="1:4" hidden="1">
      <c r="A151" s="404" t="s">
        <v>641</v>
      </c>
      <c r="B151" s="384">
        <v>115</v>
      </c>
      <c r="C151" s="364">
        <v>0.25</v>
      </c>
      <c r="D151" s="364">
        <v>0.25</v>
      </c>
    </row>
    <row r="152" spans="1:4" hidden="1">
      <c r="A152" s="404" t="s">
        <v>642</v>
      </c>
      <c r="B152" s="384">
        <v>116</v>
      </c>
      <c r="C152" s="364">
        <v>0.3</v>
      </c>
      <c r="D152" s="364">
        <v>0.3</v>
      </c>
    </row>
    <row r="153" spans="1:4" hidden="1">
      <c r="A153" s="404" t="s">
        <v>643</v>
      </c>
      <c r="B153" s="384">
        <v>117</v>
      </c>
      <c r="C153" s="364">
        <v>0.3</v>
      </c>
      <c r="D153" s="364">
        <v>0.3</v>
      </c>
    </row>
    <row r="154" spans="1:4" hidden="1">
      <c r="A154" s="404" t="s">
        <v>644</v>
      </c>
      <c r="B154" s="384">
        <v>118</v>
      </c>
      <c r="C154" s="364">
        <v>0.3</v>
      </c>
      <c r="D154" s="364">
        <v>0.3</v>
      </c>
    </row>
    <row r="155" spans="1:4" hidden="1">
      <c r="A155" s="404" t="s">
        <v>645</v>
      </c>
      <c r="B155" s="384">
        <v>119</v>
      </c>
      <c r="C155" s="364">
        <v>0.3</v>
      </c>
      <c r="D155" s="364">
        <v>0.3</v>
      </c>
    </row>
  </sheetData>
  <mergeCells count="1">
    <mergeCell ref="F1:G1"/>
  </mergeCell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pageSetUpPr fitToPage="1"/>
  </sheetPr>
  <dimension ref="A1:BQ405"/>
  <sheetViews>
    <sheetView showGridLines="0" zoomScale="90" zoomScaleNormal="90" workbookViewId="0">
      <pane xSplit="2" ySplit="4" topLeftCell="C5" activePane="bottomRight" state="frozen"/>
      <selection activeCell="P23" sqref="P23"/>
      <selection pane="topRight" activeCell="P23" sqref="P23"/>
      <selection pane="bottomLeft" activeCell="P23" sqref="P23"/>
      <selection pane="bottomRight" activeCell="P23" sqref="P23"/>
    </sheetView>
  </sheetViews>
  <sheetFormatPr defaultRowHeight="12.75"/>
  <cols>
    <col min="1" max="1" width="5.42578125" style="39" customWidth="1"/>
    <col min="2" max="2" width="64.140625" style="39" customWidth="1"/>
    <col min="3" max="3" width="10.28515625" style="39" customWidth="1"/>
    <col min="4" max="4" width="12.140625" style="39" customWidth="1"/>
    <col min="5" max="5" width="8.5703125" style="39" customWidth="1"/>
    <col min="6" max="6" width="12.140625" style="39" customWidth="1"/>
    <col min="7" max="7" width="13.28515625" style="39" customWidth="1"/>
    <col min="8" max="8" width="12.42578125" style="39" customWidth="1"/>
    <col min="9" max="10" width="12.85546875" style="39" customWidth="1"/>
    <col min="11" max="26" width="11.28515625" style="39" customWidth="1"/>
    <col min="27" max="69" width="9.140625" style="69"/>
    <col min="70" max="16384" width="9.140625" style="39"/>
  </cols>
  <sheetData>
    <row r="1" spans="1:69" s="417" customFormat="1" ht="27" customHeight="1">
      <c r="A1" s="1008" t="s">
        <v>513</v>
      </c>
      <c r="B1" s="1008"/>
      <c r="C1" s="557"/>
      <c r="D1" s="1014" t="s">
        <v>676</v>
      </c>
      <c r="E1" s="1014"/>
      <c r="F1" s="1014"/>
      <c r="G1" s="1014"/>
      <c r="H1" s="1014"/>
      <c r="I1" s="1014"/>
      <c r="J1" s="1014"/>
      <c r="K1" s="1014"/>
      <c r="L1" s="1014"/>
      <c r="M1" s="1014"/>
      <c r="N1" s="1014"/>
      <c r="O1" s="1014"/>
      <c r="P1" s="1014"/>
      <c r="Q1" s="1014"/>
      <c r="R1" s="1014"/>
      <c r="S1" s="1014"/>
      <c r="T1" s="1014"/>
      <c r="U1" s="1014"/>
      <c r="V1" s="1014"/>
      <c r="W1" s="416"/>
      <c r="X1" s="416"/>
      <c r="Y1" s="416"/>
      <c r="Z1" s="416"/>
      <c r="AA1" s="416"/>
      <c r="AB1" s="416"/>
      <c r="AC1" s="416"/>
      <c r="AD1" s="416"/>
      <c r="AE1" s="416"/>
      <c r="AF1" s="416"/>
      <c r="AG1" s="416"/>
      <c r="AH1" s="416"/>
      <c r="AI1" s="416"/>
      <c r="AJ1" s="416"/>
      <c r="AK1" s="416"/>
      <c r="AL1" s="416"/>
      <c r="AM1" s="416"/>
      <c r="AN1" s="416"/>
      <c r="AO1" s="416"/>
      <c r="AP1" s="416"/>
      <c r="AQ1" s="416"/>
      <c r="AR1" s="416"/>
      <c r="AS1" s="416"/>
      <c r="AT1" s="416"/>
      <c r="AU1" s="416"/>
      <c r="AV1" s="416"/>
      <c r="AW1" s="416"/>
      <c r="AX1" s="416"/>
      <c r="AY1" s="416"/>
      <c r="AZ1" s="416"/>
      <c r="BA1" s="416"/>
      <c r="BB1" s="416"/>
      <c r="BC1" s="416"/>
      <c r="BD1" s="416"/>
      <c r="BE1" s="416"/>
      <c r="BF1" s="416"/>
      <c r="BG1" s="416"/>
      <c r="BH1" s="416"/>
      <c r="BI1" s="416"/>
      <c r="BJ1" s="416"/>
      <c r="BK1" s="416"/>
      <c r="BL1" s="416"/>
      <c r="BM1" s="416"/>
      <c r="BN1" s="416"/>
      <c r="BO1" s="416"/>
      <c r="BP1" s="416"/>
      <c r="BQ1" s="416"/>
    </row>
    <row r="2" spans="1:69" ht="37.5" customHeight="1">
      <c r="A2" s="560" t="s">
        <v>444</v>
      </c>
      <c r="B2" s="560"/>
      <c r="C2" s="1037" t="str">
        <f>'1.2.2.A. Partneris-2'!C2</f>
        <v>Sadarbības 
partneris 2:</v>
      </c>
      <c r="D2" s="1037"/>
      <c r="E2" s="1023" t="str">
        <f>'1.2.2.A. Partneris-2'!E2</f>
        <v>Jēkabpils novada pašvaldība</v>
      </c>
      <c r="F2" s="1024"/>
      <c r="G2" s="1038"/>
      <c r="H2" s="567"/>
      <c r="I2" s="564"/>
      <c r="J2" s="564"/>
      <c r="K2" s="565"/>
      <c r="L2" s="1031" t="s">
        <v>489</v>
      </c>
      <c r="M2" s="1019"/>
      <c r="N2" s="1019"/>
      <c r="O2" s="1019"/>
      <c r="P2" s="1026">
        <f>'1.2.2.A. Partneris-2'!P2</f>
        <v>0.3</v>
      </c>
      <c r="Q2" s="1027"/>
      <c r="R2" s="1027"/>
      <c r="S2" s="1028"/>
      <c r="T2" s="69"/>
      <c r="U2" s="69"/>
      <c r="V2" s="69"/>
      <c r="W2" s="69"/>
      <c r="X2" s="69"/>
      <c r="Y2" s="69"/>
      <c r="Z2" s="69"/>
    </row>
    <row r="3" spans="1:69">
      <c r="A3" s="1010" t="s">
        <v>162</v>
      </c>
      <c r="B3" s="1011" t="s">
        <v>191</v>
      </c>
      <c r="C3" s="1012" t="s">
        <v>454</v>
      </c>
      <c r="D3" s="1013" t="s">
        <v>192</v>
      </c>
      <c r="E3" s="1013"/>
      <c r="F3" s="1013" t="s">
        <v>213</v>
      </c>
      <c r="G3" s="1013"/>
      <c r="H3" s="548"/>
      <c r="I3" s="1013" t="s">
        <v>398</v>
      </c>
      <c r="J3" s="1013"/>
      <c r="K3" s="1035" t="str">
        <f>'Dati par projektu'!C9</f>
        <v>Izvēlieties gadu</v>
      </c>
      <c r="L3" s="1036"/>
      <c r="M3" s="1015" t="str">
        <f>IF(OR(K3&gt;=2022,K3="X"),"X",K3+1)</f>
        <v>X</v>
      </c>
      <c r="N3" s="1015"/>
      <c r="O3" s="1015" t="str">
        <f t="shared" ref="O3" si="0">IF(OR(M3&gt;=2022,M3="X"),"X",M3+1)</f>
        <v>X</v>
      </c>
      <c r="P3" s="1015"/>
      <c r="Q3" s="1015" t="str">
        <f t="shared" ref="Q3" si="1">IF(OR(O3&gt;=2022,O3="X"),"X",O3+1)</f>
        <v>X</v>
      </c>
      <c r="R3" s="1015"/>
      <c r="S3" s="1015" t="str">
        <f t="shared" ref="S3" si="2">IF(OR(Q3&gt;=2022,Q3="X"),"X",Q3+1)</f>
        <v>X</v>
      </c>
      <c r="T3" s="1015"/>
      <c r="U3" s="1015" t="str">
        <f t="shared" ref="U3" si="3">IF(OR(S3&gt;=2022,S3="X"),"X",S3+1)</f>
        <v>X</v>
      </c>
      <c r="V3" s="1015"/>
      <c r="W3" s="1015" t="str">
        <f t="shared" ref="W3" si="4">IF(OR(U3&gt;=2022,U3="X"),"X",U3+1)</f>
        <v>X</v>
      </c>
      <c r="X3" s="1015"/>
      <c r="Y3" s="1015" t="str">
        <f t="shared" ref="Y3" si="5">IF(OR(W3&gt;=2022,W3="X"),"X",W3+1)</f>
        <v>X</v>
      </c>
      <c r="Z3" s="1015"/>
      <c r="AF3" s="419"/>
      <c r="AG3" s="419"/>
      <c r="AH3" s="419"/>
      <c r="AI3" s="419"/>
      <c r="AJ3" s="419"/>
      <c r="AK3" s="419"/>
      <c r="AL3" s="419"/>
      <c r="AM3" s="419"/>
      <c r="AN3" s="419"/>
      <c r="AO3" s="419"/>
      <c r="AP3" s="419"/>
      <c r="AQ3" s="419"/>
      <c r="AR3" s="419"/>
      <c r="AS3" s="419"/>
      <c r="AT3" s="419"/>
      <c r="AU3" s="419"/>
      <c r="AW3" s="420">
        <v>0.55000000000000004</v>
      </c>
    </row>
    <row r="4" spans="1:69" ht="38.25">
      <c r="A4" s="1010"/>
      <c r="B4" s="1011" t="s">
        <v>195</v>
      </c>
      <c r="C4" s="1012"/>
      <c r="D4" s="549" t="s">
        <v>179</v>
      </c>
      <c r="E4" s="549" t="s">
        <v>15</v>
      </c>
      <c r="F4" s="549" t="s">
        <v>193</v>
      </c>
      <c r="G4" s="549" t="s">
        <v>194</v>
      </c>
      <c r="H4" s="548" t="s">
        <v>216</v>
      </c>
      <c r="I4" s="422" t="s">
        <v>214</v>
      </c>
      <c r="J4" s="422" t="s">
        <v>215</v>
      </c>
      <c r="K4" s="422" t="s">
        <v>214</v>
      </c>
      <c r="L4" s="422" t="s">
        <v>215</v>
      </c>
      <c r="M4" s="422" t="s">
        <v>214</v>
      </c>
      <c r="N4" s="422" t="s">
        <v>215</v>
      </c>
      <c r="O4" s="422" t="s">
        <v>214</v>
      </c>
      <c r="P4" s="422" t="s">
        <v>215</v>
      </c>
      <c r="Q4" s="422" t="s">
        <v>214</v>
      </c>
      <c r="R4" s="422" t="s">
        <v>215</v>
      </c>
      <c r="S4" s="422" t="s">
        <v>214</v>
      </c>
      <c r="T4" s="422" t="s">
        <v>215</v>
      </c>
      <c r="U4" s="422" t="s">
        <v>214</v>
      </c>
      <c r="V4" s="422" t="s">
        <v>215</v>
      </c>
      <c r="W4" s="422" t="s">
        <v>214</v>
      </c>
      <c r="X4" s="422" t="s">
        <v>215</v>
      </c>
      <c r="Y4" s="422" t="s">
        <v>214</v>
      </c>
      <c r="Z4" s="422" t="s">
        <v>215</v>
      </c>
      <c r="AF4" s="419"/>
      <c r="AG4" s="419"/>
      <c r="AH4" s="419"/>
      <c r="AI4" s="419"/>
      <c r="AJ4" s="419"/>
      <c r="AK4" s="419"/>
      <c r="AL4" s="419"/>
      <c r="AM4" s="419"/>
      <c r="AN4" s="419"/>
      <c r="AO4" s="419"/>
      <c r="AP4" s="419"/>
      <c r="AQ4" s="419"/>
      <c r="AR4" s="419"/>
      <c r="AS4" s="419"/>
      <c r="AT4" s="419"/>
      <c r="AU4" s="419"/>
      <c r="AW4" s="420">
        <v>0.45</v>
      </c>
    </row>
    <row r="5" spans="1:69" s="34" customFormat="1">
      <c r="A5" s="423">
        <v>1</v>
      </c>
      <c r="B5" s="424" t="s">
        <v>453</v>
      </c>
      <c r="C5" s="457">
        <v>0.85</v>
      </c>
      <c r="D5" s="426">
        <f>IF(C5="IZVĒLIETIES!","norādiet likmi!",F5+G5)</f>
        <v>0</v>
      </c>
      <c r="E5" s="533" t="e">
        <f t="shared" ref="E5:E11" si="6">D5/$D$28</f>
        <v>#DIV/0!</v>
      </c>
      <c r="F5" s="428">
        <f>ROUND(I5+K5+M5+O5+Q5+S5+U5+W5+Y5,2)</f>
        <v>0</v>
      </c>
      <c r="G5" s="428">
        <f>ROUND(J5+L5+N5+P5+R5+T5+V5+X5+Z5,2)</f>
        <v>0</v>
      </c>
      <c r="H5" s="439">
        <f>IF(C5&lt;1,F5*C5*'17.1.PIV 4. piel. turpinājums'!$C$22,0)</f>
        <v>0</v>
      </c>
      <c r="I5" s="435">
        <v>0</v>
      </c>
      <c r="J5" s="531"/>
      <c r="K5" s="435">
        <v>0</v>
      </c>
      <c r="L5" s="531"/>
      <c r="M5" s="435">
        <v>0</v>
      </c>
      <c r="N5" s="531"/>
      <c r="O5" s="435">
        <v>0</v>
      </c>
      <c r="P5" s="531"/>
      <c r="Q5" s="435">
        <v>0</v>
      </c>
      <c r="R5" s="531"/>
      <c r="S5" s="435">
        <v>0</v>
      </c>
      <c r="T5" s="531"/>
      <c r="U5" s="435">
        <v>0</v>
      </c>
      <c r="V5" s="531"/>
      <c r="W5" s="435">
        <v>0</v>
      </c>
      <c r="X5" s="531"/>
      <c r="Y5" s="435">
        <v>0</v>
      </c>
      <c r="Z5" s="531"/>
      <c r="AA5" s="69"/>
      <c r="AB5" s="69"/>
      <c r="AC5" s="69"/>
      <c r="AD5" s="69"/>
      <c r="AE5" s="69"/>
      <c r="AF5" s="419"/>
      <c r="AG5" s="419"/>
      <c r="AH5" s="419"/>
      <c r="AI5" s="419"/>
      <c r="AJ5" s="419"/>
      <c r="AK5" s="419"/>
      <c r="AL5" s="419"/>
      <c r="AM5" s="419"/>
      <c r="AN5" s="419"/>
      <c r="AO5" s="419"/>
      <c r="AP5" s="419"/>
      <c r="AQ5" s="419"/>
      <c r="AR5" s="419"/>
      <c r="AS5" s="419"/>
      <c r="AT5" s="419"/>
      <c r="AU5" s="419"/>
      <c r="AV5" s="69"/>
      <c r="AW5" s="420">
        <v>0.35</v>
      </c>
      <c r="AX5" s="69"/>
      <c r="AY5" s="69"/>
      <c r="AZ5" s="69"/>
      <c r="BA5" s="69"/>
      <c r="BB5" s="69"/>
      <c r="BC5" s="69"/>
      <c r="BD5" s="69"/>
      <c r="BE5" s="69"/>
      <c r="BF5" s="69"/>
      <c r="BG5" s="69"/>
      <c r="BH5" s="69"/>
      <c r="BI5" s="69"/>
      <c r="BJ5" s="69"/>
      <c r="BK5" s="69"/>
      <c r="BL5" s="69"/>
      <c r="BM5" s="69"/>
      <c r="BN5" s="69"/>
      <c r="BO5" s="69"/>
      <c r="BP5" s="69"/>
      <c r="BQ5" s="69"/>
    </row>
    <row r="6" spans="1:69">
      <c r="A6" s="423">
        <v>2</v>
      </c>
      <c r="B6" s="424" t="s">
        <v>487</v>
      </c>
      <c r="C6" s="69"/>
      <c r="D6" s="426">
        <f>SUM(D7:D8)</f>
        <v>0</v>
      </c>
      <c r="E6" s="533" t="e">
        <f t="shared" si="6"/>
        <v>#DIV/0!</v>
      </c>
      <c r="F6" s="426">
        <f t="shared" ref="F6:G24" si="7">ROUND(I6+K6+M6+O6+Q6+S6+U6+W6+Y6,2)</f>
        <v>0</v>
      </c>
      <c r="G6" s="426">
        <f t="shared" si="7"/>
        <v>0</v>
      </c>
      <c r="H6" s="426">
        <f>SUM(H7:H8)</f>
        <v>0</v>
      </c>
      <c r="I6" s="435">
        <f>SUM(I7:I8)</f>
        <v>0</v>
      </c>
      <c r="J6" s="435">
        <f t="shared" ref="J6:Z6" si="8">SUM(J7:J8)</f>
        <v>0</v>
      </c>
      <c r="K6" s="435">
        <f t="shared" si="8"/>
        <v>0</v>
      </c>
      <c r="L6" s="435">
        <f t="shared" si="8"/>
        <v>0</v>
      </c>
      <c r="M6" s="435">
        <f t="shared" si="8"/>
        <v>0</v>
      </c>
      <c r="N6" s="435">
        <f t="shared" si="8"/>
        <v>0</v>
      </c>
      <c r="O6" s="435">
        <f t="shared" si="8"/>
        <v>0</v>
      </c>
      <c r="P6" s="435">
        <f t="shared" si="8"/>
        <v>0</v>
      </c>
      <c r="Q6" s="435">
        <f t="shared" si="8"/>
        <v>0</v>
      </c>
      <c r="R6" s="435">
        <f t="shared" si="8"/>
        <v>0</v>
      </c>
      <c r="S6" s="435">
        <f t="shared" si="8"/>
        <v>0</v>
      </c>
      <c r="T6" s="435">
        <f t="shared" si="8"/>
        <v>0</v>
      </c>
      <c r="U6" s="435">
        <f t="shared" si="8"/>
        <v>0</v>
      </c>
      <c r="V6" s="435">
        <f t="shared" si="8"/>
        <v>0</v>
      </c>
      <c r="W6" s="435">
        <f t="shared" si="8"/>
        <v>0</v>
      </c>
      <c r="X6" s="435">
        <f t="shared" si="8"/>
        <v>0</v>
      </c>
      <c r="Y6" s="435">
        <f t="shared" si="8"/>
        <v>0</v>
      </c>
      <c r="Z6" s="435">
        <f t="shared" si="8"/>
        <v>0</v>
      </c>
      <c r="AF6" s="419"/>
      <c r="AG6" s="419"/>
      <c r="AH6" s="419"/>
      <c r="AI6" s="419"/>
      <c r="AJ6" s="419"/>
      <c r="AK6" s="419"/>
      <c r="AL6" s="419"/>
      <c r="AM6" s="419"/>
      <c r="AN6" s="419"/>
      <c r="AO6" s="419"/>
      <c r="AP6" s="419"/>
      <c r="AQ6" s="419"/>
      <c r="AR6" s="419"/>
      <c r="AS6" s="419"/>
      <c r="AT6" s="419"/>
      <c r="AU6" s="419"/>
      <c r="AW6" s="218"/>
    </row>
    <row r="7" spans="1:69">
      <c r="A7" s="437" t="s">
        <v>14</v>
      </c>
      <c r="B7" s="438" t="s">
        <v>488</v>
      </c>
      <c r="C7" s="457">
        <v>0.85</v>
      </c>
      <c r="D7" s="439">
        <f>IF(C7="IZVĒLIETIES!","norādiet likmi!",F7+G7)</f>
        <v>0</v>
      </c>
      <c r="E7" s="533" t="e">
        <f t="shared" si="6"/>
        <v>#DIV/0!</v>
      </c>
      <c r="F7" s="439">
        <f>ROUND(I7+K7+M7+O7+Q7+S7+U7+W7+Y7,2)</f>
        <v>0</v>
      </c>
      <c r="G7" s="439">
        <f t="shared" si="7"/>
        <v>0</v>
      </c>
      <c r="H7" s="439">
        <f>IF(C7&lt;1,F7*C7*'17.1.PIV 4. piel. turpinājums'!$C$22,0)</f>
        <v>0</v>
      </c>
      <c r="I7" s="531"/>
      <c r="J7" s="531"/>
      <c r="K7" s="531"/>
      <c r="L7" s="531"/>
      <c r="M7" s="531"/>
      <c r="N7" s="531"/>
      <c r="O7" s="531"/>
      <c r="P7" s="531"/>
      <c r="Q7" s="531"/>
      <c r="R7" s="531"/>
      <c r="S7" s="531"/>
      <c r="T7" s="531"/>
      <c r="U7" s="531"/>
      <c r="V7" s="531"/>
      <c r="W7" s="531"/>
      <c r="X7" s="531"/>
      <c r="Y7" s="531"/>
      <c r="Z7" s="531"/>
      <c r="AF7" s="419"/>
      <c r="AG7" s="419"/>
      <c r="AH7" s="419"/>
      <c r="AI7" s="419"/>
      <c r="AJ7" s="419"/>
      <c r="AK7" s="419"/>
      <c r="AL7" s="419"/>
      <c r="AM7" s="419"/>
      <c r="AN7" s="419"/>
      <c r="AO7" s="419"/>
      <c r="AP7" s="419"/>
      <c r="AQ7" s="419"/>
      <c r="AR7" s="419"/>
      <c r="AS7" s="419"/>
      <c r="AT7" s="419"/>
      <c r="AU7" s="419"/>
      <c r="AW7" s="218"/>
    </row>
    <row r="8" spans="1:69">
      <c r="A8" s="437" t="s">
        <v>16</v>
      </c>
      <c r="B8" s="438" t="s">
        <v>231</v>
      </c>
      <c r="C8" s="457">
        <v>0.85</v>
      </c>
      <c r="D8" s="439">
        <f>IF(C8="IZVĒLIETIES!","norādiet likmi!",F8+G8)</f>
        <v>0</v>
      </c>
      <c r="E8" s="533" t="e">
        <f t="shared" si="6"/>
        <v>#DIV/0!</v>
      </c>
      <c r="F8" s="439">
        <f t="shared" si="7"/>
        <v>0</v>
      </c>
      <c r="G8" s="439">
        <f t="shared" si="7"/>
        <v>0</v>
      </c>
      <c r="H8" s="439">
        <f>IF(C8&lt;1,F8*C8*'17.1.PIV 4. piel. turpinājums'!$C$22,0)</f>
        <v>0</v>
      </c>
      <c r="I8" s="440">
        <v>0</v>
      </c>
      <c r="J8" s="440">
        <v>0</v>
      </c>
      <c r="K8" s="440">
        <v>0</v>
      </c>
      <c r="L8" s="440">
        <v>0</v>
      </c>
      <c r="M8" s="440">
        <v>0</v>
      </c>
      <c r="N8" s="440">
        <v>0</v>
      </c>
      <c r="O8" s="440">
        <v>0</v>
      </c>
      <c r="P8" s="440">
        <v>0</v>
      </c>
      <c r="Q8" s="440">
        <v>0</v>
      </c>
      <c r="R8" s="440">
        <v>0</v>
      </c>
      <c r="S8" s="440">
        <v>0</v>
      </c>
      <c r="T8" s="440">
        <v>0</v>
      </c>
      <c r="U8" s="440">
        <v>0</v>
      </c>
      <c r="V8" s="440">
        <v>0</v>
      </c>
      <c r="W8" s="440">
        <v>0</v>
      </c>
      <c r="X8" s="440">
        <v>0</v>
      </c>
      <c r="Y8" s="440">
        <v>0</v>
      </c>
      <c r="Z8" s="440">
        <v>0</v>
      </c>
      <c r="AF8" s="419"/>
      <c r="AG8" s="419"/>
      <c r="AH8" s="419"/>
      <c r="AI8" s="419"/>
      <c r="AJ8" s="419"/>
      <c r="AK8" s="419"/>
      <c r="AL8" s="419"/>
      <c r="AM8" s="419"/>
      <c r="AN8" s="419"/>
      <c r="AO8" s="419"/>
      <c r="AP8" s="419"/>
      <c r="AQ8" s="419"/>
      <c r="AR8" s="419"/>
      <c r="AS8" s="419"/>
      <c r="AT8" s="419"/>
      <c r="AU8" s="419"/>
      <c r="AW8" s="218"/>
    </row>
    <row r="9" spans="1:69" hidden="1">
      <c r="A9" s="423">
        <v>3</v>
      </c>
      <c r="B9" s="424" t="s">
        <v>235</v>
      </c>
      <c r="C9" s="457">
        <v>0.85</v>
      </c>
      <c r="D9" s="428">
        <f>IF(C9="IZVĒLIETIES!","norādiet likmi!",F9+G9)</f>
        <v>0</v>
      </c>
      <c r="E9" s="533" t="e">
        <f t="shared" si="6"/>
        <v>#DIV/0!</v>
      </c>
      <c r="F9" s="428">
        <f t="shared" si="7"/>
        <v>0</v>
      </c>
      <c r="G9" s="428">
        <f t="shared" si="7"/>
        <v>0</v>
      </c>
      <c r="H9" s="439">
        <f>IF(C9&lt;1,F9*C9*'17.1.PIV 4. piel. turpinājums'!$C$22,0)</f>
        <v>0</v>
      </c>
      <c r="I9" s="552">
        <v>0</v>
      </c>
      <c r="J9" s="552">
        <v>0</v>
      </c>
      <c r="K9" s="552">
        <v>0</v>
      </c>
      <c r="L9" s="552">
        <v>0</v>
      </c>
      <c r="M9" s="552">
        <v>0</v>
      </c>
      <c r="N9" s="552">
        <v>0</v>
      </c>
      <c r="O9" s="552">
        <v>0</v>
      </c>
      <c r="P9" s="552">
        <v>0</v>
      </c>
      <c r="Q9" s="552">
        <v>0</v>
      </c>
      <c r="R9" s="552">
        <v>0</v>
      </c>
      <c r="S9" s="552">
        <v>0</v>
      </c>
      <c r="T9" s="552">
        <v>0</v>
      </c>
      <c r="U9" s="552"/>
      <c r="V9" s="552"/>
      <c r="W9" s="552"/>
      <c r="X9" s="552"/>
      <c r="Y9" s="552"/>
      <c r="Z9" s="552"/>
      <c r="AF9" s="419"/>
      <c r="AG9" s="419"/>
      <c r="AH9" s="419"/>
      <c r="AI9" s="419"/>
      <c r="AJ9" s="419"/>
      <c r="AK9" s="419"/>
      <c r="AL9" s="419"/>
      <c r="AM9" s="419"/>
      <c r="AN9" s="419"/>
      <c r="AO9" s="419"/>
      <c r="AP9" s="419"/>
      <c r="AQ9" s="419"/>
      <c r="AR9" s="419"/>
      <c r="AS9" s="419"/>
      <c r="AT9" s="419"/>
      <c r="AU9" s="419"/>
    </row>
    <row r="10" spans="1:69">
      <c r="A10" s="423">
        <v>7</v>
      </c>
      <c r="B10" s="424" t="s">
        <v>241</v>
      </c>
      <c r="C10" s="69"/>
      <c r="D10" s="428">
        <f>SUM(D12:D18)</f>
        <v>0</v>
      </c>
      <c r="E10" s="533" t="e">
        <f t="shared" si="6"/>
        <v>#DIV/0!</v>
      </c>
      <c r="F10" s="428">
        <f>ROUND(I10+K10+M10+O10+Q10+S10+U10+W10+Y10,2)</f>
        <v>0</v>
      </c>
      <c r="G10" s="428">
        <f>ROUND(J10+L10+N10+P10+R10+T10+V10+X10+Z10,2)</f>
        <v>0</v>
      </c>
      <c r="H10" s="428">
        <f>SUM(H12:H18)</f>
        <v>0</v>
      </c>
      <c r="I10" s="442">
        <f>SUM(I12:I18)</f>
        <v>0</v>
      </c>
      <c r="J10" s="442">
        <f t="shared" ref="J10:Z10" si="9">SUM(J12:J18)</f>
        <v>0</v>
      </c>
      <c r="K10" s="442">
        <f t="shared" si="9"/>
        <v>0</v>
      </c>
      <c r="L10" s="442">
        <f t="shared" si="9"/>
        <v>0</v>
      </c>
      <c r="M10" s="442">
        <f t="shared" si="9"/>
        <v>0</v>
      </c>
      <c r="N10" s="442">
        <f t="shared" si="9"/>
        <v>0</v>
      </c>
      <c r="O10" s="442">
        <f t="shared" si="9"/>
        <v>0</v>
      </c>
      <c r="P10" s="442">
        <f t="shared" si="9"/>
        <v>0</v>
      </c>
      <c r="Q10" s="442">
        <f t="shared" si="9"/>
        <v>0</v>
      </c>
      <c r="R10" s="442">
        <f t="shared" si="9"/>
        <v>0</v>
      </c>
      <c r="S10" s="442">
        <f t="shared" si="9"/>
        <v>0</v>
      </c>
      <c r="T10" s="442">
        <f t="shared" si="9"/>
        <v>0</v>
      </c>
      <c r="U10" s="442">
        <f t="shared" si="9"/>
        <v>0</v>
      </c>
      <c r="V10" s="442">
        <f t="shared" si="9"/>
        <v>0</v>
      </c>
      <c r="W10" s="442">
        <f t="shared" si="9"/>
        <v>0</v>
      </c>
      <c r="X10" s="442">
        <f t="shared" si="9"/>
        <v>0</v>
      </c>
      <c r="Y10" s="442">
        <f t="shared" si="9"/>
        <v>0</v>
      </c>
      <c r="Z10" s="442">
        <f t="shared" si="9"/>
        <v>0</v>
      </c>
      <c r="AF10" s="419"/>
      <c r="AG10" s="419"/>
      <c r="AH10" s="419"/>
      <c r="AI10" s="419"/>
      <c r="AJ10" s="419"/>
      <c r="AK10" s="419"/>
      <c r="AL10" s="419"/>
      <c r="AM10" s="419"/>
      <c r="AN10" s="419"/>
      <c r="AO10" s="419"/>
      <c r="AP10" s="419"/>
      <c r="AQ10" s="419"/>
      <c r="AR10" s="419"/>
      <c r="AS10" s="419"/>
      <c r="AT10" s="419"/>
      <c r="AU10" s="419"/>
    </row>
    <row r="11" spans="1:69">
      <c r="A11" s="437" t="s">
        <v>242</v>
      </c>
      <c r="B11" s="438" t="s">
        <v>243</v>
      </c>
      <c r="C11" s="457"/>
      <c r="D11" s="439">
        <f t="shared" ref="D11:D27" si="10">IF(C11="IZVĒLIETIES!","norādiet likmi!",F11+G11)</f>
        <v>0</v>
      </c>
      <c r="E11" s="533" t="e">
        <f t="shared" si="6"/>
        <v>#DIV/0!</v>
      </c>
      <c r="F11" s="439">
        <f t="shared" ref="F11:G18" si="11">ROUND(I11+K11+M11+O11+Q11+S11+U11+W11+Y11,2)</f>
        <v>0</v>
      </c>
      <c r="G11" s="439">
        <f>ROUND(J11+L11+N11+P11+R11+T11+V11+X11+Z11,2)</f>
        <v>0</v>
      </c>
      <c r="H11" s="553">
        <f>SUM(H12:H13)</f>
        <v>0</v>
      </c>
      <c r="I11" s="442">
        <f>SUM(I12:I13)</f>
        <v>0</v>
      </c>
      <c r="J11" s="442">
        <f t="shared" ref="J11:Z11" si="12">SUM(J12:J13)</f>
        <v>0</v>
      </c>
      <c r="K11" s="442">
        <f t="shared" si="12"/>
        <v>0</v>
      </c>
      <c r="L11" s="442">
        <f t="shared" si="12"/>
        <v>0</v>
      </c>
      <c r="M11" s="442">
        <f t="shared" si="12"/>
        <v>0</v>
      </c>
      <c r="N11" s="442">
        <f t="shared" si="12"/>
        <v>0</v>
      </c>
      <c r="O11" s="442">
        <f t="shared" si="12"/>
        <v>0</v>
      </c>
      <c r="P11" s="442">
        <f t="shared" si="12"/>
        <v>0</v>
      </c>
      <c r="Q11" s="442">
        <f t="shared" si="12"/>
        <v>0</v>
      </c>
      <c r="R11" s="442">
        <f t="shared" si="12"/>
        <v>0</v>
      </c>
      <c r="S11" s="442">
        <f t="shared" si="12"/>
        <v>0</v>
      </c>
      <c r="T11" s="442">
        <f t="shared" si="12"/>
        <v>0</v>
      </c>
      <c r="U11" s="442">
        <f t="shared" si="12"/>
        <v>0</v>
      </c>
      <c r="V11" s="442">
        <f t="shared" si="12"/>
        <v>0</v>
      </c>
      <c r="W11" s="442">
        <f t="shared" si="12"/>
        <v>0</v>
      </c>
      <c r="X11" s="442">
        <f t="shared" si="12"/>
        <v>0</v>
      </c>
      <c r="Y11" s="442">
        <f t="shared" si="12"/>
        <v>0</v>
      </c>
      <c r="Z11" s="442">
        <f t="shared" si="12"/>
        <v>0</v>
      </c>
      <c r="AF11" s="419"/>
      <c r="AG11" s="419"/>
      <c r="AH11" s="419"/>
      <c r="AI11" s="419"/>
      <c r="AJ11" s="419"/>
      <c r="AK11" s="419"/>
      <c r="AL11" s="419"/>
      <c r="AM11" s="419"/>
      <c r="AN11" s="419"/>
      <c r="AO11" s="419"/>
      <c r="AP11" s="419"/>
      <c r="AQ11" s="419"/>
      <c r="AR11" s="419"/>
      <c r="AS11" s="419"/>
      <c r="AT11" s="419"/>
      <c r="AU11" s="419"/>
    </row>
    <row r="12" spans="1:69" ht="12.75" customHeight="1">
      <c r="A12" s="437" t="s">
        <v>472</v>
      </c>
      <c r="B12" s="438" t="s">
        <v>680</v>
      </c>
      <c r="C12" s="457">
        <v>0.85</v>
      </c>
      <c r="D12" s="439">
        <f t="shared" si="10"/>
        <v>0</v>
      </c>
      <c r="E12" s="533" t="e">
        <f t="shared" ref="E12:E23" si="13">D12/$D$28</f>
        <v>#DIV/0!</v>
      </c>
      <c r="F12" s="439">
        <f t="shared" si="11"/>
        <v>0</v>
      </c>
      <c r="G12" s="439">
        <f t="shared" si="11"/>
        <v>0</v>
      </c>
      <c r="H12" s="439">
        <f>IF(C12&lt;1,F12*C12*'17.1.PIV 4. piel. turpinājums'!$C$22,0)</f>
        <v>0</v>
      </c>
      <c r="I12" s="440">
        <v>0</v>
      </c>
      <c r="J12" s="440">
        <v>0</v>
      </c>
      <c r="K12" s="440">
        <v>0</v>
      </c>
      <c r="L12" s="440">
        <v>0</v>
      </c>
      <c r="M12" s="440">
        <v>0</v>
      </c>
      <c r="N12" s="440">
        <v>0</v>
      </c>
      <c r="O12" s="440">
        <v>0</v>
      </c>
      <c r="P12" s="440">
        <v>0</v>
      </c>
      <c r="Q12" s="440">
        <v>0</v>
      </c>
      <c r="R12" s="440">
        <v>0</v>
      </c>
      <c r="S12" s="440">
        <v>0</v>
      </c>
      <c r="T12" s="440">
        <v>0</v>
      </c>
      <c r="U12" s="440">
        <v>0</v>
      </c>
      <c r="V12" s="440">
        <v>0</v>
      </c>
      <c r="W12" s="440">
        <v>0</v>
      </c>
      <c r="X12" s="440">
        <v>0</v>
      </c>
      <c r="Y12" s="440">
        <v>0</v>
      </c>
      <c r="Z12" s="440">
        <v>0</v>
      </c>
      <c r="AF12" s="419"/>
      <c r="AG12" s="419"/>
      <c r="AH12" s="419"/>
      <c r="AI12" s="419"/>
      <c r="AJ12" s="419"/>
      <c r="AK12" s="419"/>
      <c r="AL12" s="419"/>
      <c r="AM12" s="419"/>
      <c r="AN12" s="419"/>
      <c r="AO12" s="419"/>
      <c r="AP12" s="419"/>
      <c r="AQ12" s="419"/>
      <c r="AR12" s="419"/>
      <c r="AS12" s="419"/>
      <c r="AT12" s="419"/>
      <c r="AU12" s="419"/>
    </row>
    <row r="13" spans="1:69">
      <c r="A13" s="437" t="s">
        <v>473</v>
      </c>
      <c r="B13" s="438" t="s">
        <v>459</v>
      </c>
      <c r="C13" s="457">
        <v>1</v>
      </c>
      <c r="D13" s="439">
        <f t="shared" si="10"/>
        <v>0</v>
      </c>
      <c r="E13" s="533" t="e">
        <f t="shared" si="13"/>
        <v>#DIV/0!</v>
      </c>
      <c r="F13" s="439">
        <f t="shared" si="11"/>
        <v>0</v>
      </c>
      <c r="G13" s="439">
        <f t="shared" si="11"/>
        <v>0</v>
      </c>
      <c r="H13" s="439">
        <f>IF(C13&lt;=1,F13*C13,0)</f>
        <v>0</v>
      </c>
      <c r="I13" s="531"/>
      <c r="J13" s="531"/>
      <c r="K13" s="531"/>
      <c r="L13" s="531"/>
      <c r="M13" s="531"/>
      <c r="N13" s="531"/>
      <c r="O13" s="531"/>
      <c r="P13" s="531"/>
      <c r="Q13" s="531"/>
      <c r="R13" s="531"/>
      <c r="S13" s="531"/>
      <c r="T13" s="531"/>
      <c r="U13" s="531"/>
      <c r="V13" s="531"/>
      <c r="W13" s="531"/>
      <c r="X13" s="531"/>
      <c r="Y13" s="531"/>
      <c r="Z13" s="531"/>
      <c r="AF13" s="419"/>
      <c r="AG13" s="419"/>
      <c r="AH13" s="419"/>
      <c r="AI13" s="419"/>
      <c r="AJ13" s="419"/>
      <c r="AK13" s="419"/>
      <c r="AL13" s="419"/>
      <c r="AM13" s="419"/>
      <c r="AN13" s="419"/>
      <c r="AO13" s="419"/>
      <c r="AP13" s="419"/>
      <c r="AQ13" s="419"/>
      <c r="AR13" s="419"/>
      <c r="AS13" s="419"/>
      <c r="AT13" s="419"/>
      <c r="AU13" s="419"/>
    </row>
    <row r="14" spans="1:69">
      <c r="A14" s="437" t="s">
        <v>244</v>
      </c>
      <c r="B14" s="438" t="s">
        <v>245</v>
      </c>
      <c r="C14" s="457">
        <v>0.85</v>
      </c>
      <c r="D14" s="439">
        <f t="shared" si="10"/>
        <v>0</v>
      </c>
      <c r="E14" s="533" t="e">
        <f t="shared" si="13"/>
        <v>#DIV/0!</v>
      </c>
      <c r="F14" s="439">
        <f t="shared" si="11"/>
        <v>0</v>
      </c>
      <c r="G14" s="439">
        <f t="shared" si="7"/>
        <v>0</v>
      </c>
      <c r="H14" s="439">
        <f>IF(C14&lt;1,F14*C14*'17.1.PIV 4. piel. turpinājums'!$C$22,0)</f>
        <v>0</v>
      </c>
      <c r="I14" s="531"/>
      <c r="J14" s="531"/>
      <c r="K14" s="531"/>
      <c r="L14" s="531"/>
      <c r="M14" s="531"/>
      <c r="N14" s="531"/>
      <c r="O14" s="531"/>
      <c r="P14" s="531"/>
      <c r="Q14" s="531"/>
      <c r="R14" s="531"/>
      <c r="S14" s="531"/>
      <c r="T14" s="531"/>
      <c r="U14" s="531"/>
      <c r="V14" s="531"/>
      <c r="W14" s="531"/>
      <c r="X14" s="531"/>
      <c r="Y14" s="531"/>
      <c r="Z14" s="531"/>
      <c r="AF14" s="419"/>
      <c r="AG14" s="419"/>
      <c r="AH14" s="419"/>
      <c r="AI14" s="419"/>
      <c r="AJ14" s="419"/>
      <c r="AK14" s="419"/>
      <c r="AL14" s="419"/>
      <c r="AM14" s="419"/>
      <c r="AN14" s="419"/>
      <c r="AO14" s="419"/>
      <c r="AP14" s="419"/>
      <c r="AQ14" s="419"/>
      <c r="AR14" s="419"/>
      <c r="AS14" s="419"/>
      <c r="AT14" s="419"/>
      <c r="AU14" s="419"/>
    </row>
    <row r="15" spans="1:69">
      <c r="A15" s="437" t="s">
        <v>246</v>
      </c>
      <c r="B15" s="438" t="s">
        <v>456</v>
      </c>
      <c r="C15" s="457">
        <v>0.85</v>
      </c>
      <c r="D15" s="439">
        <f t="shared" si="10"/>
        <v>0</v>
      </c>
      <c r="E15" s="533" t="e">
        <f t="shared" si="13"/>
        <v>#DIV/0!</v>
      </c>
      <c r="F15" s="439">
        <f t="shared" si="11"/>
        <v>0</v>
      </c>
      <c r="G15" s="439">
        <f t="shared" si="7"/>
        <v>0</v>
      </c>
      <c r="H15" s="439">
        <f>IF(C15&lt;1,F15*C15*'17.1.PIV 4. piel. turpinājums'!$C$22,0)</f>
        <v>0</v>
      </c>
      <c r="I15" s="531"/>
      <c r="J15" s="531"/>
      <c r="K15" s="531"/>
      <c r="L15" s="531"/>
      <c r="M15" s="531"/>
      <c r="N15" s="531"/>
      <c r="O15" s="531"/>
      <c r="P15" s="531"/>
      <c r="Q15" s="531"/>
      <c r="R15" s="531"/>
      <c r="S15" s="531"/>
      <c r="T15" s="531"/>
      <c r="U15" s="531"/>
      <c r="V15" s="531"/>
      <c r="W15" s="531"/>
      <c r="X15" s="531"/>
      <c r="Y15" s="531"/>
      <c r="Z15" s="531"/>
      <c r="AF15" s="419"/>
      <c r="AG15" s="419"/>
      <c r="AH15" s="419"/>
      <c r="AI15" s="419"/>
      <c r="AJ15" s="419"/>
      <c r="AK15" s="419"/>
      <c r="AL15" s="419"/>
      <c r="AM15" s="419"/>
      <c r="AN15" s="419"/>
      <c r="AO15" s="419"/>
      <c r="AP15" s="419"/>
      <c r="AQ15" s="419"/>
      <c r="AR15" s="419"/>
      <c r="AS15" s="419"/>
      <c r="AT15" s="419"/>
      <c r="AU15" s="419"/>
    </row>
    <row r="16" spans="1:69" ht="15" customHeight="1">
      <c r="A16" s="437" t="s">
        <v>247</v>
      </c>
      <c r="B16" s="438" t="s">
        <v>370</v>
      </c>
      <c r="C16" s="457">
        <v>0.85</v>
      </c>
      <c r="D16" s="439">
        <f t="shared" si="10"/>
        <v>0</v>
      </c>
      <c r="E16" s="533" t="e">
        <f t="shared" si="13"/>
        <v>#DIV/0!</v>
      </c>
      <c r="F16" s="439">
        <f t="shared" si="11"/>
        <v>0</v>
      </c>
      <c r="G16" s="439">
        <f>ROUND(J16+L16+N16+P16+R16+T16+V16+X16+Z16,2)</f>
        <v>0</v>
      </c>
      <c r="H16" s="439">
        <f>IF(C16&lt;1,F16*C16*'17.1.PIV 4. piel. turpinājums'!$C$22,0)</f>
        <v>0</v>
      </c>
      <c r="I16" s="531"/>
      <c r="J16" s="531"/>
      <c r="K16" s="531"/>
      <c r="L16" s="531"/>
      <c r="M16" s="531"/>
      <c r="N16" s="531"/>
      <c r="O16" s="531"/>
      <c r="P16" s="531"/>
      <c r="Q16" s="531"/>
      <c r="R16" s="531"/>
      <c r="S16" s="531"/>
      <c r="T16" s="531"/>
      <c r="U16" s="531"/>
      <c r="V16" s="531"/>
      <c r="W16" s="531"/>
      <c r="X16" s="531"/>
      <c r="Y16" s="531"/>
      <c r="Z16" s="531"/>
      <c r="AF16" s="419"/>
      <c r="AG16" s="419"/>
      <c r="AH16" s="419"/>
      <c r="AI16" s="419"/>
      <c r="AJ16" s="419"/>
      <c r="AK16" s="419"/>
      <c r="AL16" s="419"/>
      <c r="AM16" s="419"/>
      <c r="AN16" s="419"/>
      <c r="AO16" s="419"/>
      <c r="AP16" s="419"/>
      <c r="AQ16" s="419"/>
      <c r="AR16" s="419"/>
      <c r="AS16" s="419"/>
      <c r="AT16" s="419"/>
      <c r="AU16" s="419"/>
    </row>
    <row r="17" spans="1:69">
      <c r="A17" s="437" t="s">
        <v>248</v>
      </c>
      <c r="B17" s="438" t="s">
        <v>249</v>
      </c>
      <c r="C17" s="457">
        <v>0.85</v>
      </c>
      <c r="D17" s="439">
        <f t="shared" si="10"/>
        <v>0</v>
      </c>
      <c r="E17" s="533" t="e">
        <f t="shared" si="13"/>
        <v>#DIV/0!</v>
      </c>
      <c r="F17" s="439">
        <f t="shared" si="11"/>
        <v>0</v>
      </c>
      <c r="G17" s="439">
        <f t="shared" si="7"/>
        <v>0</v>
      </c>
      <c r="H17" s="439">
        <f>IF(C17&lt;1,F17*C17*'17.1.PIV 4. piel. turpinājums'!$C$22,0)</f>
        <v>0</v>
      </c>
      <c r="I17" s="531"/>
      <c r="J17" s="531"/>
      <c r="K17" s="531"/>
      <c r="L17" s="531"/>
      <c r="M17" s="531"/>
      <c r="N17" s="531"/>
      <c r="O17" s="531"/>
      <c r="P17" s="531"/>
      <c r="Q17" s="531"/>
      <c r="R17" s="531"/>
      <c r="S17" s="531"/>
      <c r="T17" s="531"/>
      <c r="U17" s="531"/>
      <c r="V17" s="531"/>
      <c r="W17" s="531"/>
      <c r="X17" s="531"/>
      <c r="Y17" s="531"/>
      <c r="Z17" s="531"/>
      <c r="AF17" s="419"/>
      <c r="AG17" s="419"/>
      <c r="AH17" s="419"/>
      <c r="AI17" s="419"/>
      <c r="AJ17" s="419"/>
      <c r="AK17" s="419"/>
      <c r="AL17" s="419"/>
      <c r="AM17" s="419"/>
      <c r="AN17" s="419"/>
      <c r="AO17" s="419"/>
      <c r="AP17" s="419"/>
      <c r="AQ17" s="419"/>
      <c r="AR17" s="419"/>
      <c r="AS17" s="419"/>
      <c r="AT17" s="419"/>
      <c r="AU17" s="419"/>
    </row>
    <row r="18" spans="1:69">
      <c r="A18" s="437" t="s">
        <v>250</v>
      </c>
      <c r="B18" s="438" t="s">
        <v>165</v>
      </c>
      <c r="C18" s="457">
        <v>0.85</v>
      </c>
      <c r="D18" s="439">
        <f t="shared" si="10"/>
        <v>0</v>
      </c>
      <c r="E18" s="533" t="e">
        <f t="shared" si="13"/>
        <v>#DIV/0!</v>
      </c>
      <c r="F18" s="439">
        <f t="shared" si="11"/>
        <v>0</v>
      </c>
      <c r="G18" s="439">
        <f t="shared" si="7"/>
        <v>0</v>
      </c>
      <c r="H18" s="439">
        <f>IF(C18&lt;1,F18*C18*'17.1.PIV 4. piel. turpinājums'!$C$22,0)</f>
        <v>0</v>
      </c>
      <c r="I18" s="531"/>
      <c r="J18" s="531"/>
      <c r="K18" s="531"/>
      <c r="L18" s="531"/>
      <c r="M18" s="531"/>
      <c r="N18" s="531"/>
      <c r="O18" s="531"/>
      <c r="P18" s="531"/>
      <c r="Q18" s="531"/>
      <c r="R18" s="531"/>
      <c r="S18" s="531"/>
      <c r="T18" s="531"/>
      <c r="U18" s="531"/>
      <c r="V18" s="531"/>
      <c r="W18" s="531"/>
      <c r="X18" s="531"/>
      <c r="Y18" s="531"/>
      <c r="Z18" s="531"/>
      <c r="AF18" s="419"/>
      <c r="AG18" s="419"/>
      <c r="AH18" s="419"/>
      <c r="AI18" s="419"/>
      <c r="AJ18" s="419"/>
      <c r="AK18" s="419"/>
      <c r="AL18" s="419"/>
      <c r="AM18" s="419"/>
      <c r="AN18" s="419"/>
      <c r="AO18" s="419"/>
      <c r="AP18" s="419"/>
      <c r="AQ18" s="419"/>
      <c r="AR18" s="419"/>
      <c r="AS18" s="419"/>
      <c r="AT18" s="419"/>
      <c r="AU18" s="419"/>
    </row>
    <row r="19" spans="1:69">
      <c r="A19" s="423">
        <v>9</v>
      </c>
      <c r="B19" s="424" t="s">
        <v>252</v>
      </c>
      <c r="C19" s="457">
        <v>0.85</v>
      </c>
      <c r="D19" s="428">
        <f t="shared" si="10"/>
        <v>0</v>
      </c>
      <c r="E19" s="533" t="e">
        <f t="shared" si="13"/>
        <v>#DIV/0!</v>
      </c>
      <c r="F19" s="428">
        <f t="shared" si="7"/>
        <v>0</v>
      </c>
      <c r="G19" s="428">
        <f t="shared" si="7"/>
        <v>0</v>
      </c>
      <c r="H19" s="428">
        <f>IF(C19&lt;1,F19*C19*'17.1.PIV 4. piel. turpinājums'!$C$22,0)</f>
        <v>0</v>
      </c>
      <c r="I19" s="531"/>
      <c r="J19" s="531"/>
      <c r="K19" s="531"/>
      <c r="L19" s="531"/>
      <c r="M19" s="531"/>
      <c r="N19" s="531"/>
      <c r="O19" s="531"/>
      <c r="P19" s="531"/>
      <c r="Q19" s="531"/>
      <c r="R19" s="531"/>
      <c r="S19" s="531"/>
      <c r="T19" s="531"/>
      <c r="U19" s="531"/>
      <c r="V19" s="531"/>
      <c r="W19" s="531"/>
      <c r="X19" s="531"/>
      <c r="Y19" s="531"/>
      <c r="Z19" s="531"/>
      <c r="AF19" s="419"/>
      <c r="AG19" s="419"/>
      <c r="AH19" s="419"/>
      <c r="AI19" s="419"/>
      <c r="AJ19" s="419"/>
      <c r="AK19" s="419"/>
      <c r="AL19" s="419"/>
      <c r="AM19" s="419"/>
      <c r="AN19" s="419"/>
      <c r="AO19" s="419"/>
      <c r="AP19" s="419"/>
      <c r="AQ19" s="419"/>
      <c r="AR19" s="419"/>
      <c r="AS19" s="419"/>
      <c r="AT19" s="419"/>
      <c r="AU19" s="419"/>
    </row>
    <row r="20" spans="1:69">
      <c r="A20" s="423">
        <v>10</v>
      </c>
      <c r="B20" s="424" t="s">
        <v>253</v>
      </c>
      <c r="C20" s="457">
        <v>0.85</v>
      </c>
      <c r="D20" s="428">
        <f t="shared" si="10"/>
        <v>0</v>
      </c>
      <c r="E20" s="533" t="e">
        <f t="shared" si="13"/>
        <v>#DIV/0!</v>
      </c>
      <c r="F20" s="428">
        <f>ROUND(I20+K20+M20+O20+Q20+S20+U20+W20+Y20,2)</f>
        <v>0</v>
      </c>
      <c r="G20" s="428">
        <f t="shared" si="7"/>
        <v>0</v>
      </c>
      <c r="H20" s="428">
        <f>IF(C20&lt;1,F20*C20*'17.1.PIV 4. piel. turpinājums'!$C$22,0)</f>
        <v>0</v>
      </c>
      <c r="I20" s="435">
        <v>0</v>
      </c>
      <c r="J20" s="531"/>
      <c r="K20" s="435">
        <v>0</v>
      </c>
      <c r="L20" s="531"/>
      <c r="M20" s="435">
        <v>0</v>
      </c>
      <c r="N20" s="333"/>
      <c r="O20" s="435">
        <v>0</v>
      </c>
      <c r="P20" s="531"/>
      <c r="Q20" s="435">
        <v>0</v>
      </c>
      <c r="R20" s="531"/>
      <c r="S20" s="435">
        <v>0</v>
      </c>
      <c r="T20" s="531"/>
      <c r="U20" s="435">
        <v>0</v>
      </c>
      <c r="V20" s="531"/>
      <c r="W20" s="435">
        <v>0</v>
      </c>
      <c r="X20" s="531"/>
      <c r="Y20" s="435">
        <v>0</v>
      </c>
      <c r="Z20" s="531"/>
      <c r="AF20" s="419"/>
      <c r="AG20" s="419"/>
      <c r="AH20" s="419"/>
      <c r="AI20" s="419"/>
      <c r="AJ20" s="419"/>
      <c r="AK20" s="419"/>
      <c r="AL20" s="419"/>
      <c r="AM20" s="419"/>
      <c r="AN20" s="419"/>
      <c r="AO20" s="419"/>
      <c r="AP20" s="419"/>
      <c r="AQ20" s="419"/>
      <c r="AR20" s="419"/>
      <c r="AS20" s="419"/>
      <c r="AT20" s="419"/>
      <c r="AU20" s="419"/>
    </row>
    <row r="21" spans="1:69" ht="25.5">
      <c r="A21" s="423">
        <v>11</v>
      </c>
      <c r="B21" s="424" t="s">
        <v>254</v>
      </c>
      <c r="C21" s="457"/>
      <c r="D21" s="428">
        <f t="shared" si="10"/>
        <v>0</v>
      </c>
      <c r="E21" s="533" t="e">
        <f t="shared" si="13"/>
        <v>#DIV/0!</v>
      </c>
      <c r="F21" s="428">
        <f t="shared" ref="F21:G23" si="14">ROUND(I21+K21+M21+O21+Q21+S21+U21+W21+Y21,2)</f>
        <v>0</v>
      </c>
      <c r="G21" s="439">
        <f>ROUND(J21+L21+N21+P21+R21+T21+V21+X21+Z21,2)</f>
        <v>0</v>
      </c>
      <c r="H21" s="442">
        <f>SUM(H22:H23)</f>
        <v>0</v>
      </c>
      <c r="I21" s="442">
        <f>SUM(I22:I23)</f>
        <v>0</v>
      </c>
      <c r="J21" s="442">
        <f t="shared" ref="J21:Z21" si="15">SUM(J22:J23)</f>
        <v>0</v>
      </c>
      <c r="K21" s="442">
        <f t="shared" si="15"/>
        <v>0</v>
      </c>
      <c r="L21" s="442">
        <f t="shared" si="15"/>
        <v>0</v>
      </c>
      <c r="M21" s="442">
        <f t="shared" si="15"/>
        <v>0</v>
      </c>
      <c r="N21" s="442">
        <f t="shared" si="15"/>
        <v>0</v>
      </c>
      <c r="O21" s="442">
        <f t="shared" si="15"/>
        <v>0</v>
      </c>
      <c r="P21" s="442">
        <f t="shared" si="15"/>
        <v>0</v>
      </c>
      <c r="Q21" s="442">
        <f t="shared" si="15"/>
        <v>0</v>
      </c>
      <c r="R21" s="442">
        <f t="shared" si="15"/>
        <v>0</v>
      </c>
      <c r="S21" s="442">
        <f t="shared" si="15"/>
        <v>0</v>
      </c>
      <c r="T21" s="442">
        <f t="shared" si="15"/>
        <v>0</v>
      </c>
      <c r="U21" s="442">
        <f t="shared" si="15"/>
        <v>0</v>
      </c>
      <c r="V21" s="442">
        <f t="shared" si="15"/>
        <v>0</v>
      </c>
      <c r="W21" s="442">
        <f t="shared" si="15"/>
        <v>0</v>
      </c>
      <c r="X21" s="442">
        <f t="shared" si="15"/>
        <v>0</v>
      </c>
      <c r="Y21" s="442">
        <f t="shared" si="15"/>
        <v>0</v>
      </c>
      <c r="Z21" s="442">
        <f t="shared" si="15"/>
        <v>0</v>
      </c>
      <c r="AF21" s="419"/>
      <c r="AG21" s="419"/>
      <c r="AH21" s="419"/>
      <c r="AI21" s="419"/>
      <c r="AJ21" s="419"/>
      <c r="AK21" s="419"/>
      <c r="AL21" s="419"/>
      <c r="AM21" s="419"/>
      <c r="AN21" s="419"/>
      <c r="AO21" s="419"/>
      <c r="AP21" s="419"/>
      <c r="AQ21" s="419"/>
      <c r="AR21" s="419"/>
      <c r="AS21" s="419"/>
      <c r="AT21" s="419"/>
      <c r="AU21" s="419"/>
    </row>
    <row r="22" spans="1:69" ht="25.5">
      <c r="A22" s="437" t="s">
        <v>474</v>
      </c>
      <c r="B22" s="438" t="s">
        <v>681</v>
      </c>
      <c r="C22" s="457">
        <v>0.85</v>
      </c>
      <c r="D22" s="439">
        <f t="shared" si="10"/>
        <v>0</v>
      </c>
      <c r="E22" s="533" t="e">
        <f t="shared" si="13"/>
        <v>#DIV/0!</v>
      </c>
      <c r="F22" s="439">
        <f t="shared" si="14"/>
        <v>0</v>
      </c>
      <c r="G22" s="439">
        <f t="shared" si="14"/>
        <v>0</v>
      </c>
      <c r="H22" s="439">
        <f>IF(C22&lt;1,F22*C22*'17.1.PIV 4. piel. turpinājums'!$C$22,0)</f>
        <v>0</v>
      </c>
      <c r="I22" s="440">
        <v>0</v>
      </c>
      <c r="J22" s="440">
        <v>0</v>
      </c>
      <c r="K22" s="440">
        <v>0</v>
      </c>
      <c r="L22" s="440">
        <v>0</v>
      </c>
      <c r="M22" s="440">
        <v>0</v>
      </c>
      <c r="N22" s="440">
        <v>0</v>
      </c>
      <c r="O22" s="440">
        <v>0</v>
      </c>
      <c r="P22" s="440">
        <v>0</v>
      </c>
      <c r="Q22" s="440">
        <v>0</v>
      </c>
      <c r="R22" s="440">
        <v>0</v>
      </c>
      <c r="S22" s="440">
        <v>0</v>
      </c>
      <c r="T22" s="440">
        <v>0</v>
      </c>
      <c r="U22" s="440">
        <v>0</v>
      </c>
      <c r="V22" s="440">
        <v>0</v>
      </c>
      <c r="W22" s="440">
        <v>0</v>
      </c>
      <c r="X22" s="440">
        <v>0</v>
      </c>
      <c r="Y22" s="440">
        <v>0</v>
      </c>
      <c r="Z22" s="440">
        <v>0</v>
      </c>
      <c r="AF22" s="419"/>
      <c r="AG22" s="419"/>
      <c r="AH22" s="419"/>
      <c r="AI22" s="419"/>
      <c r="AJ22" s="419"/>
      <c r="AK22" s="419"/>
      <c r="AL22" s="419"/>
      <c r="AM22" s="419"/>
      <c r="AN22" s="419"/>
      <c r="AO22" s="419"/>
      <c r="AP22" s="419"/>
      <c r="AQ22" s="419"/>
      <c r="AR22" s="419"/>
      <c r="AS22" s="419"/>
      <c r="AT22" s="419"/>
      <c r="AU22" s="419"/>
    </row>
    <row r="23" spans="1:69" ht="25.5">
      <c r="A23" s="437" t="s">
        <v>475</v>
      </c>
      <c r="B23" s="438" t="s">
        <v>460</v>
      </c>
      <c r="C23" s="457">
        <v>1</v>
      </c>
      <c r="D23" s="439">
        <f t="shared" si="10"/>
        <v>0</v>
      </c>
      <c r="E23" s="533" t="e">
        <f t="shared" si="13"/>
        <v>#DIV/0!</v>
      </c>
      <c r="F23" s="439">
        <f t="shared" si="14"/>
        <v>0</v>
      </c>
      <c r="G23" s="439">
        <f t="shared" si="14"/>
        <v>0</v>
      </c>
      <c r="H23" s="439">
        <f>IF(C23&lt;=1,F23*C23,0)</f>
        <v>0</v>
      </c>
      <c r="I23" s="531"/>
      <c r="J23" s="531"/>
      <c r="K23" s="531"/>
      <c r="L23" s="531"/>
      <c r="M23" s="531"/>
      <c r="N23" s="531"/>
      <c r="O23" s="531"/>
      <c r="P23" s="531"/>
      <c r="Q23" s="531"/>
      <c r="R23" s="531"/>
      <c r="S23" s="531"/>
      <c r="T23" s="531"/>
      <c r="U23" s="531"/>
      <c r="V23" s="531"/>
      <c r="W23" s="531"/>
      <c r="X23" s="531"/>
      <c r="Y23" s="531"/>
      <c r="Z23" s="531"/>
      <c r="AF23" s="419"/>
      <c r="AG23" s="419"/>
      <c r="AH23" s="419"/>
      <c r="AI23" s="419"/>
      <c r="AJ23" s="419"/>
      <c r="AK23" s="419"/>
      <c r="AL23" s="419"/>
      <c r="AM23" s="419"/>
      <c r="AN23" s="419"/>
      <c r="AO23" s="419"/>
      <c r="AP23" s="419"/>
      <c r="AQ23" s="419"/>
      <c r="AR23" s="419"/>
      <c r="AS23" s="419"/>
      <c r="AT23" s="419"/>
      <c r="AU23" s="419"/>
    </row>
    <row r="24" spans="1:69">
      <c r="A24" s="423">
        <v>13</v>
      </c>
      <c r="B24" s="424" t="s">
        <v>256</v>
      </c>
      <c r="C24" s="457">
        <v>0.85</v>
      </c>
      <c r="D24" s="428">
        <f t="shared" si="10"/>
        <v>0</v>
      </c>
      <c r="E24" s="533" t="e">
        <f>D24/$D$28</f>
        <v>#DIV/0!</v>
      </c>
      <c r="F24" s="428">
        <f t="shared" si="7"/>
        <v>0</v>
      </c>
      <c r="G24" s="428">
        <f t="shared" si="7"/>
        <v>0</v>
      </c>
      <c r="H24" s="428">
        <f>IF(C24&lt;1,F24*C24*'17.1.PIV 4. piel. turpinājums'!$C$22,0)</f>
        <v>0</v>
      </c>
      <c r="I24" s="435">
        <v>0</v>
      </c>
      <c r="J24" s="435">
        <v>0</v>
      </c>
      <c r="K24" s="435">
        <v>0</v>
      </c>
      <c r="L24" s="435">
        <v>0</v>
      </c>
      <c r="M24" s="435">
        <v>0</v>
      </c>
      <c r="N24" s="435">
        <v>0</v>
      </c>
      <c r="O24" s="435">
        <v>0</v>
      </c>
      <c r="P24" s="435">
        <v>0</v>
      </c>
      <c r="Q24" s="435">
        <v>0</v>
      </c>
      <c r="R24" s="435">
        <v>0</v>
      </c>
      <c r="S24" s="435">
        <v>0</v>
      </c>
      <c r="T24" s="435">
        <v>0</v>
      </c>
      <c r="U24" s="435">
        <v>0</v>
      </c>
      <c r="V24" s="435">
        <v>0</v>
      </c>
      <c r="W24" s="435">
        <v>0</v>
      </c>
      <c r="X24" s="435">
        <v>0</v>
      </c>
      <c r="Y24" s="435">
        <v>0</v>
      </c>
      <c r="Z24" s="435">
        <v>0</v>
      </c>
      <c r="AF24" s="419"/>
      <c r="AG24" s="419"/>
      <c r="AH24" s="419"/>
      <c r="AI24" s="419"/>
      <c r="AJ24" s="419"/>
      <c r="AK24" s="419"/>
      <c r="AL24" s="419"/>
      <c r="AM24" s="419"/>
      <c r="AN24" s="419"/>
      <c r="AO24" s="419"/>
      <c r="AP24" s="419"/>
      <c r="AQ24" s="419"/>
      <c r="AR24" s="419"/>
      <c r="AS24" s="419"/>
      <c r="AT24" s="419"/>
      <c r="AU24" s="419"/>
    </row>
    <row r="25" spans="1:69">
      <c r="A25" s="423">
        <v>15</v>
      </c>
      <c r="B25" s="424" t="s">
        <v>258</v>
      </c>
      <c r="C25" s="457"/>
      <c r="D25" s="428">
        <f t="shared" si="10"/>
        <v>0</v>
      </c>
      <c r="E25" s="533" t="e">
        <f>D25/$D$28</f>
        <v>#DIV/0!</v>
      </c>
      <c r="F25" s="428">
        <f>ROUND(I25+K25+M25+O25+Q25+S25+U25+W25+Y25,2)</f>
        <v>0</v>
      </c>
      <c r="G25" s="428">
        <f>ROUND(J25+L25+N25+P25+R25+T25+V25+X25+Z25,2)</f>
        <v>0</v>
      </c>
      <c r="H25" s="428">
        <f>SUM(H26:H27)</f>
        <v>0</v>
      </c>
      <c r="I25" s="428">
        <f>SUM(I26:I27)</f>
        <v>0</v>
      </c>
      <c r="J25" s="428">
        <f t="shared" ref="J25:Z25" si="16">SUM(J26:J27)</f>
        <v>0</v>
      </c>
      <c r="K25" s="428">
        <f t="shared" si="16"/>
        <v>0</v>
      </c>
      <c r="L25" s="428">
        <f t="shared" si="16"/>
        <v>0</v>
      </c>
      <c r="M25" s="428">
        <f t="shared" si="16"/>
        <v>0</v>
      </c>
      <c r="N25" s="428">
        <f t="shared" si="16"/>
        <v>0</v>
      </c>
      <c r="O25" s="428">
        <f t="shared" si="16"/>
        <v>0</v>
      </c>
      <c r="P25" s="428">
        <f t="shared" si="16"/>
        <v>0</v>
      </c>
      <c r="Q25" s="428">
        <f t="shared" si="16"/>
        <v>0</v>
      </c>
      <c r="R25" s="428">
        <f t="shared" si="16"/>
        <v>0</v>
      </c>
      <c r="S25" s="428">
        <f t="shared" si="16"/>
        <v>0</v>
      </c>
      <c r="T25" s="428">
        <f t="shared" si="16"/>
        <v>0</v>
      </c>
      <c r="U25" s="428">
        <f t="shared" si="16"/>
        <v>0</v>
      </c>
      <c r="V25" s="428">
        <f t="shared" si="16"/>
        <v>0</v>
      </c>
      <c r="W25" s="428">
        <f t="shared" si="16"/>
        <v>0</v>
      </c>
      <c r="X25" s="428">
        <f t="shared" si="16"/>
        <v>0</v>
      </c>
      <c r="Y25" s="428">
        <f t="shared" si="16"/>
        <v>0</v>
      </c>
      <c r="Z25" s="428">
        <f t="shared" si="16"/>
        <v>0</v>
      </c>
      <c r="AF25" s="419"/>
      <c r="AG25" s="419"/>
      <c r="AH25" s="419"/>
      <c r="AI25" s="419"/>
      <c r="AJ25" s="419"/>
      <c r="AK25" s="419"/>
      <c r="AL25" s="419"/>
      <c r="AM25" s="419"/>
      <c r="AN25" s="419"/>
      <c r="AO25" s="419"/>
      <c r="AP25" s="419"/>
      <c r="AQ25" s="419"/>
      <c r="AR25" s="419"/>
      <c r="AS25" s="419"/>
      <c r="AT25" s="419"/>
      <c r="AU25" s="419"/>
    </row>
    <row r="26" spans="1:69">
      <c r="A26" s="437" t="s">
        <v>476</v>
      </c>
      <c r="B26" s="438" t="s">
        <v>523</v>
      </c>
      <c r="C26" s="457">
        <v>0.85</v>
      </c>
      <c r="D26" s="439">
        <f t="shared" si="10"/>
        <v>0</v>
      </c>
      <c r="E26" s="533" t="e">
        <f>D26/$D$28</f>
        <v>#DIV/0!</v>
      </c>
      <c r="F26" s="439">
        <f t="shared" ref="F26:G27" si="17">ROUND(I26+K26+M26+O26+Q26+S26+U26+W26+Y26,2)</f>
        <v>0</v>
      </c>
      <c r="G26" s="439">
        <f t="shared" si="17"/>
        <v>0</v>
      </c>
      <c r="H26" s="439">
        <f>IF(C26&lt;1,F26*C26*'17.1.PIV 4. piel. turpinājums'!$C$22,0)</f>
        <v>0</v>
      </c>
      <c r="I26" s="440">
        <v>0</v>
      </c>
      <c r="J26" s="474"/>
      <c r="K26" s="440">
        <v>0</v>
      </c>
      <c r="L26" s="474"/>
      <c r="M26" s="440">
        <v>0</v>
      </c>
      <c r="N26" s="474"/>
      <c r="O26" s="440">
        <v>0</v>
      </c>
      <c r="P26" s="474"/>
      <c r="Q26" s="440">
        <v>0</v>
      </c>
      <c r="R26" s="474"/>
      <c r="S26" s="440">
        <v>0</v>
      </c>
      <c r="T26" s="474"/>
      <c r="U26" s="440">
        <v>0</v>
      </c>
      <c r="V26" s="474"/>
      <c r="W26" s="440">
        <v>0</v>
      </c>
      <c r="X26" s="474"/>
      <c r="Y26" s="440">
        <v>0</v>
      </c>
      <c r="Z26" s="474"/>
      <c r="AF26" s="419"/>
      <c r="AG26" s="419"/>
      <c r="AH26" s="419"/>
      <c r="AI26" s="419"/>
      <c r="AJ26" s="419"/>
      <c r="AK26" s="419"/>
      <c r="AL26" s="419"/>
      <c r="AM26" s="419"/>
      <c r="AN26" s="419"/>
      <c r="AO26" s="419"/>
      <c r="AP26" s="419"/>
      <c r="AQ26" s="419"/>
      <c r="AR26" s="419"/>
      <c r="AS26" s="419"/>
      <c r="AT26" s="419"/>
      <c r="AU26" s="419"/>
    </row>
    <row r="27" spans="1:69">
      <c r="A27" s="437" t="s">
        <v>477</v>
      </c>
      <c r="B27" s="438" t="s">
        <v>525</v>
      </c>
      <c r="C27" s="457">
        <v>0.85</v>
      </c>
      <c r="D27" s="439">
        <f t="shared" si="10"/>
        <v>0</v>
      </c>
      <c r="E27" s="533" t="e">
        <f>D27/$D$28</f>
        <v>#DIV/0!</v>
      </c>
      <c r="F27" s="439">
        <f t="shared" si="17"/>
        <v>0</v>
      </c>
      <c r="G27" s="439">
        <f t="shared" si="17"/>
        <v>0</v>
      </c>
      <c r="H27" s="439">
        <f>IF(C27&lt;1,F27*C27*'17.1.PIV 4. piel. turpinājums'!$C$22,0)</f>
        <v>0</v>
      </c>
      <c r="I27" s="440">
        <v>0</v>
      </c>
      <c r="J27" s="531"/>
      <c r="K27" s="440">
        <v>0</v>
      </c>
      <c r="L27" s="531"/>
      <c r="M27" s="440">
        <v>0</v>
      </c>
      <c r="N27" s="531"/>
      <c r="O27" s="440">
        <v>0</v>
      </c>
      <c r="P27" s="531"/>
      <c r="Q27" s="440">
        <v>0</v>
      </c>
      <c r="R27" s="531"/>
      <c r="S27" s="440">
        <v>0</v>
      </c>
      <c r="T27" s="531"/>
      <c r="U27" s="440">
        <v>0</v>
      </c>
      <c r="V27" s="531"/>
      <c r="W27" s="440">
        <v>0</v>
      </c>
      <c r="X27" s="531"/>
      <c r="Y27" s="440">
        <v>0</v>
      </c>
      <c r="Z27" s="531"/>
      <c r="AF27" s="419"/>
      <c r="AG27" s="419"/>
      <c r="AH27" s="419"/>
      <c r="AI27" s="419"/>
      <c r="AJ27" s="419"/>
      <c r="AK27" s="419"/>
      <c r="AL27" s="419"/>
      <c r="AM27" s="419"/>
      <c r="AN27" s="419"/>
      <c r="AO27" s="419"/>
      <c r="AP27" s="419"/>
      <c r="AQ27" s="419"/>
      <c r="AR27" s="419"/>
      <c r="AS27" s="419"/>
      <c r="AT27" s="419"/>
      <c r="AU27" s="419"/>
    </row>
    <row r="28" spans="1:69">
      <c r="A28" s="554"/>
      <c r="B28" s="424" t="s">
        <v>152</v>
      </c>
      <c r="C28" s="555">
        <v>0.85</v>
      </c>
      <c r="D28" s="428">
        <f>D5+D6+D9+D10+D19+D20+D21+D24+D25</f>
        <v>0</v>
      </c>
      <c r="E28" s="556" t="e">
        <f>D28/$D$28</f>
        <v>#DIV/0!</v>
      </c>
      <c r="F28" s="428">
        <f>F5+F6+F9+F10+F19+F20+F21+F24+F25</f>
        <v>0</v>
      </c>
      <c r="G28" s="428">
        <f>G5+G6+G9+G10+G19+G20+G21+G24+G25</f>
        <v>0</v>
      </c>
      <c r="H28" s="428">
        <f>H5+H6+H9+H10+H19+H20+H21+H24+H25</f>
        <v>0</v>
      </c>
      <c r="I28" s="428">
        <f>I5+I6+I9+I10+I19+I20+I21+I24+I25</f>
        <v>0</v>
      </c>
      <c r="J28" s="428">
        <f t="shared" ref="J28:Z28" si="18">J5+J6+J9+J10+J19+J20+J21+J24+J25</f>
        <v>0</v>
      </c>
      <c r="K28" s="428">
        <f t="shared" si="18"/>
        <v>0</v>
      </c>
      <c r="L28" s="428">
        <f t="shared" si="18"/>
        <v>0</v>
      </c>
      <c r="M28" s="428">
        <f t="shared" si="18"/>
        <v>0</v>
      </c>
      <c r="N28" s="428">
        <f t="shared" si="18"/>
        <v>0</v>
      </c>
      <c r="O28" s="428">
        <f t="shared" si="18"/>
        <v>0</v>
      </c>
      <c r="P28" s="428">
        <f t="shared" si="18"/>
        <v>0</v>
      </c>
      <c r="Q28" s="428">
        <f t="shared" si="18"/>
        <v>0</v>
      </c>
      <c r="R28" s="428">
        <f t="shared" si="18"/>
        <v>0</v>
      </c>
      <c r="S28" s="428">
        <f t="shared" si="18"/>
        <v>0</v>
      </c>
      <c r="T28" s="428">
        <f t="shared" si="18"/>
        <v>0</v>
      </c>
      <c r="U28" s="428">
        <f t="shared" si="18"/>
        <v>0</v>
      </c>
      <c r="V28" s="428">
        <f t="shared" si="18"/>
        <v>0</v>
      </c>
      <c r="W28" s="428">
        <f t="shared" si="18"/>
        <v>0</v>
      </c>
      <c r="X28" s="428">
        <f t="shared" si="18"/>
        <v>0</v>
      </c>
      <c r="Y28" s="428">
        <f t="shared" si="18"/>
        <v>0</v>
      </c>
      <c r="Z28" s="428">
        <f t="shared" si="18"/>
        <v>0</v>
      </c>
      <c r="AF28" s="419"/>
      <c r="AG28" s="419"/>
      <c r="AH28" s="419"/>
      <c r="AI28" s="419"/>
      <c r="AJ28" s="419"/>
      <c r="AK28" s="419"/>
      <c r="AL28" s="419"/>
      <c r="AM28" s="419"/>
      <c r="AN28" s="419"/>
      <c r="AO28" s="419"/>
      <c r="AP28" s="419"/>
      <c r="AQ28" s="419"/>
      <c r="AR28" s="419"/>
      <c r="AS28" s="419"/>
      <c r="AT28" s="419"/>
      <c r="AU28" s="419"/>
    </row>
    <row r="29" spans="1:69" s="454" customFormat="1">
      <c r="A29" s="448"/>
      <c r="B29" s="449"/>
      <c r="C29" s="450"/>
      <c r="D29" s="451"/>
      <c r="E29" s="452"/>
      <c r="F29" s="451"/>
      <c r="G29" s="451"/>
      <c r="H29" s="451"/>
      <c r="I29" s="451"/>
      <c r="J29" s="451"/>
      <c r="K29" s="451"/>
      <c r="L29" s="451"/>
      <c r="M29" s="451"/>
      <c r="N29" s="451"/>
      <c r="O29" s="451"/>
      <c r="P29" s="451"/>
      <c r="Q29" s="451"/>
      <c r="R29" s="451"/>
      <c r="S29" s="451"/>
      <c r="T29" s="451"/>
      <c r="U29" s="451"/>
      <c r="V29" s="451"/>
      <c r="W29" s="451"/>
      <c r="X29" s="451"/>
      <c r="Y29" s="451"/>
      <c r="Z29" s="451"/>
      <c r="AA29" s="77"/>
      <c r="AB29" s="77"/>
      <c r="AC29" s="77"/>
      <c r="AD29" s="77"/>
      <c r="AE29" s="77"/>
      <c r="AF29" s="453"/>
      <c r="AG29" s="453"/>
      <c r="AH29" s="453"/>
      <c r="AI29" s="453"/>
      <c r="AJ29" s="453"/>
      <c r="AK29" s="453"/>
      <c r="AL29" s="453"/>
      <c r="AM29" s="453"/>
      <c r="AN29" s="453"/>
      <c r="AO29" s="453"/>
      <c r="AP29" s="453"/>
      <c r="AQ29" s="453"/>
      <c r="AR29" s="453"/>
      <c r="AS29" s="453"/>
      <c r="AT29" s="453"/>
      <c r="AU29" s="453"/>
      <c r="AV29" s="77"/>
      <c r="AW29" s="77"/>
      <c r="AX29" s="77"/>
      <c r="AY29" s="77"/>
      <c r="AZ29" s="77"/>
      <c r="BA29" s="77"/>
      <c r="BB29" s="77"/>
      <c r="BC29" s="77"/>
      <c r="BD29" s="77"/>
      <c r="BE29" s="77"/>
      <c r="BF29" s="77"/>
      <c r="BG29" s="77"/>
      <c r="BH29" s="77"/>
      <c r="BI29" s="77"/>
      <c r="BJ29" s="77"/>
      <c r="BK29" s="77"/>
      <c r="BL29" s="77"/>
      <c r="BM29" s="77"/>
      <c r="BN29" s="77"/>
      <c r="BO29" s="77"/>
      <c r="BP29" s="77"/>
      <c r="BQ29" s="77"/>
    </row>
    <row r="30" spans="1:69" s="69" customFormat="1">
      <c r="A30" s="455"/>
      <c r="B30" s="456" t="s">
        <v>404</v>
      </c>
      <c r="C30" s="457"/>
      <c r="D30" s="435"/>
      <c r="E30" s="458"/>
      <c r="F30" s="442"/>
      <c r="G30" s="442"/>
      <c r="H30" s="442">
        <f>SUM(I30:Z30)</f>
        <v>0</v>
      </c>
      <c r="I30" s="442">
        <f>$C$28*((SUM(I5:I6,I9,I12,I14:I20,I22,I24:I25)*'17.1.PIV 4. piel. turpinājums'!$C$22))+SUM(I13+I23)</f>
        <v>0</v>
      </c>
      <c r="J30" s="442" t="s">
        <v>447</v>
      </c>
      <c r="K30" s="442">
        <f>$C$28*((SUM(K5:K6,K9,K12,K14:K20,K22,K24:K25)*'17.1.PIV 4. piel. turpinājums'!$C$22))+SUM(K13+K23)</f>
        <v>0</v>
      </c>
      <c r="L30" s="442" t="s">
        <v>447</v>
      </c>
      <c r="M30" s="442">
        <f>$C$28*((SUM(M5:M6,M9,M12,M14:M20,M22,M24:M25)*'17.1.PIV 4. piel. turpinājums'!$C$22))+SUM(M13+M23)</f>
        <v>0</v>
      </c>
      <c r="N30" s="442" t="s">
        <v>447</v>
      </c>
      <c r="O30" s="442">
        <f>$C$28*((SUM(O5:O6,O9,O12,O14:O20,O22,O24:O25)*'17.1.PIV 4. piel. turpinājums'!$C$22))+SUM(O13+O23)</f>
        <v>0</v>
      </c>
      <c r="P30" s="442" t="s">
        <v>447</v>
      </c>
      <c r="Q30" s="442">
        <f>$C$28*((SUM(Q5:Q6,Q9,Q12,Q14:Q20,Q22,Q24:Q25)*'17.1.PIV 4. piel. turpinājums'!$C$22))+SUM(Q13+Q23)</f>
        <v>0</v>
      </c>
      <c r="R30" s="442" t="s">
        <v>447</v>
      </c>
      <c r="S30" s="442">
        <f>$C$28*((SUM(S5:S6,S9,S12,S14:S20,S22,S24:S25)*'17.1.PIV 4. piel. turpinājums'!$C$22))+SUM(S13+S23)</f>
        <v>0</v>
      </c>
      <c r="T30" s="442" t="s">
        <v>447</v>
      </c>
      <c r="U30" s="442">
        <f>$C$28*((SUM(U5:U6,U9,U12,U14:U20,U22,U24:U25)*'17.1.PIV 4. piel. turpinājums'!$C$22))+SUM(U13+U23)</f>
        <v>0</v>
      </c>
      <c r="V30" s="442" t="s">
        <v>447</v>
      </c>
      <c r="W30" s="442">
        <f>$C$28*((SUM(W5:W6,W9,W12,W14:W20,W22,W24:W25)*'17.1.PIV 4. piel. turpinājums'!$C$22))+SUM(W13+W23)</f>
        <v>0</v>
      </c>
      <c r="X30" s="442" t="s">
        <v>447</v>
      </c>
      <c r="Y30" s="442">
        <f>$C$28*((SUM(Y5:Y6,Y9,Y12,Y14:Y20,Y22,Y24:Y25)*'17.1.PIV 4. piel. turpinājums'!$C$22))+SUM(Y13+Y23)</f>
        <v>0</v>
      </c>
      <c r="Z30" s="442" t="s">
        <v>447</v>
      </c>
      <c r="AF30" s="419"/>
      <c r="AG30" s="419"/>
      <c r="AH30" s="419"/>
      <c r="AI30" s="419"/>
      <c r="AJ30" s="419"/>
      <c r="AK30" s="419"/>
      <c r="AL30" s="419"/>
      <c r="AM30" s="419"/>
      <c r="AN30" s="419"/>
      <c r="AO30" s="419"/>
      <c r="AP30" s="419"/>
      <c r="AQ30" s="419"/>
      <c r="AR30" s="419"/>
      <c r="AS30" s="419"/>
      <c r="AT30" s="419"/>
      <c r="AU30" s="419"/>
    </row>
    <row r="31" spans="1:69" s="69" customFormat="1">
      <c r="A31" s="459"/>
      <c r="G31" s="218"/>
      <c r="H31" s="460"/>
      <c r="I31" s="419"/>
      <c r="J31" s="218"/>
      <c r="K31" s="218"/>
      <c r="L31" s="218"/>
      <c r="M31" s="218"/>
      <c r="N31" s="218"/>
      <c r="O31" s="218"/>
      <c r="P31" s="218"/>
      <c r="Q31" s="218"/>
      <c r="R31" s="218"/>
      <c r="S31" s="218"/>
      <c r="T31" s="218"/>
      <c r="U31" s="218"/>
      <c r="V31" s="218"/>
      <c r="W31" s="218"/>
      <c r="X31" s="218"/>
      <c r="Y31" s="218"/>
      <c r="Z31" s="218"/>
    </row>
    <row r="32" spans="1:69" s="69" customFormat="1">
      <c r="A32" s="459"/>
      <c r="B32" s="69" t="s">
        <v>455</v>
      </c>
      <c r="H32" s="77"/>
      <c r="I32" s="461"/>
      <c r="J32" s="461"/>
      <c r="K32" s="461"/>
      <c r="L32" s="461"/>
      <c r="M32" s="461"/>
      <c r="N32" s="461"/>
      <c r="O32" s="461"/>
      <c r="P32" s="461"/>
      <c r="Q32" s="461"/>
      <c r="R32" s="461"/>
      <c r="S32" s="461"/>
      <c r="T32" s="461"/>
      <c r="U32" s="461"/>
      <c r="V32" s="461"/>
      <c r="W32" s="461"/>
      <c r="X32" s="461"/>
      <c r="Y32" s="461"/>
      <c r="Z32" s="461"/>
      <c r="AA32" s="466"/>
    </row>
    <row r="33" spans="1:9" s="69" customFormat="1">
      <c r="A33" s="462"/>
      <c r="B33" s="69" t="s">
        <v>480</v>
      </c>
      <c r="I33" s="419"/>
    </row>
    <row r="34" spans="1:9" s="69" customFormat="1">
      <c r="A34" s="463"/>
      <c r="B34" s="69" t="s">
        <v>524</v>
      </c>
    </row>
    <row r="35" spans="1:9" s="69" customFormat="1">
      <c r="A35" s="463"/>
      <c r="B35" s="69" t="s">
        <v>673</v>
      </c>
    </row>
    <row r="36" spans="1:9" s="69" customFormat="1" ht="32.25" customHeight="1">
      <c r="A36" s="463"/>
    </row>
    <row r="37" spans="1:9" s="69" customFormat="1" ht="15.75">
      <c r="A37" s="464"/>
    </row>
    <row r="38" spans="1:9" s="69" customFormat="1" ht="15.75">
      <c r="A38" s="464"/>
    </row>
    <row r="39" spans="1:9" s="69" customFormat="1" ht="15.75">
      <c r="A39" s="464"/>
    </row>
    <row r="40" spans="1:9" s="69" customFormat="1"/>
    <row r="41" spans="1:9" s="69" customFormat="1"/>
    <row r="42" spans="1:9" s="69" customFormat="1"/>
    <row r="43" spans="1:9" s="69" customFormat="1">
      <c r="B43" s="419"/>
    </row>
    <row r="44" spans="1:9" s="69" customFormat="1">
      <c r="B44" s="419"/>
    </row>
    <row r="45" spans="1:9" s="69" customFormat="1">
      <c r="B45" s="465"/>
    </row>
    <row r="46" spans="1:9" s="69" customFormat="1"/>
    <row r="47" spans="1:9" s="69" customFormat="1"/>
    <row r="48" spans="1:9" s="69" customFormat="1"/>
    <row r="49" spans="5:5" s="69" customFormat="1">
      <c r="E49" s="466"/>
    </row>
    <row r="50" spans="5:5" s="69" customFormat="1"/>
    <row r="51" spans="5:5" s="69" customFormat="1"/>
    <row r="52" spans="5:5" s="69" customFormat="1"/>
    <row r="53" spans="5:5" s="69" customFormat="1"/>
    <row r="54" spans="5:5" s="69" customFormat="1"/>
    <row r="55" spans="5:5" s="69" customFormat="1"/>
    <row r="56" spans="5:5" s="69" customFormat="1"/>
    <row r="57" spans="5:5" s="69" customFormat="1"/>
    <row r="58" spans="5:5" s="69" customFormat="1"/>
    <row r="59" spans="5:5" s="69" customFormat="1"/>
    <row r="60" spans="5:5" s="69" customFormat="1"/>
    <row r="61" spans="5:5" s="69" customFormat="1"/>
    <row r="62" spans="5:5" s="69" customFormat="1"/>
    <row r="63" spans="5:5" s="69" customFormat="1"/>
    <row r="64" spans="5:5" s="69" customFormat="1"/>
    <row r="65" s="69" customFormat="1"/>
    <row r="66" s="69" customFormat="1"/>
    <row r="67" s="69" customFormat="1"/>
    <row r="68" s="69" customFormat="1"/>
    <row r="69" s="69" customFormat="1"/>
    <row r="70" s="69" customFormat="1"/>
    <row r="71" s="69" customFormat="1"/>
    <row r="72" s="69" customFormat="1"/>
    <row r="73" s="69" customFormat="1"/>
    <row r="74" s="69" customFormat="1"/>
    <row r="75" s="69" customFormat="1"/>
    <row r="76" s="69" customFormat="1"/>
    <row r="77" s="69" customFormat="1"/>
    <row r="78" s="69" customFormat="1"/>
    <row r="79" s="69" customFormat="1"/>
    <row r="80" s="69" customFormat="1"/>
    <row r="81" s="69" customFormat="1"/>
    <row r="82" s="69" customFormat="1"/>
    <row r="83" s="69" customFormat="1"/>
    <row r="84" s="69" customFormat="1"/>
    <row r="85" s="69" customFormat="1"/>
    <row r="86" s="69" customFormat="1"/>
    <row r="87" s="69" customFormat="1"/>
    <row r="88" s="69" customFormat="1"/>
    <row r="89" s="69" customFormat="1"/>
    <row r="90" s="69" customFormat="1"/>
    <row r="91" s="69" customFormat="1"/>
    <row r="92" s="69" customFormat="1"/>
    <row r="93" s="69" customFormat="1"/>
    <row r="94" s="69" customFormat="1"/>
    <row r="95" s="69" customFormat="1"/>
    <row r="96" s="69" customFormat="1"/>
    <row r="97" s="69" customFormat="1"/>
    <row r="98" s="69" customFormat="1"/>
    <row r="99" s="69" customFormat="1"/>
    <row r="100" s="69" customFormat="1"/>
    <row r="101" s="69" customFormat="1"/>
    <row r="102" s="69" customFormat="1"/>
    <row r="103" s="69" customFormat="1"/>
    <row r="104" s="69" customFormat="1"/>
    <row r="105" s="69" customFormat="1"/>
    <row r="106" s="69" customFormat="1"/>
    <row r="107" s="69" customFormat="1"/>
    <row r="108" s="69" customFormat="1"/>
    <row r="109" s="69" customFormat="1"/>
    <row r="110" s="69" customFormat="1"/>
    <row r="111" s="69" customFormat="1"/>
    <row r="112" s="69" customFormat="1"/>
    <row r="113" s="69" customFormat="1"/>
    <row r="114" s="69" customFormat="1"/>
    <row r="115" s="69" customFormat="1"/>
    <row r="116" s="69" customFormat="1"/>
    <row r="117" s="69" customFormat="1"/>
    <row r="118" s="69" customFormat="1"/>
    <row r="119" s="69" customFormat="1"/>
    <row r="120" s="69" customFormat="1"/>
    <row r="121" s="69" customFormat="1"/>
    <row r="122" s="69" customFormat="1"/>
    <row r="123" s="69" customFormat="1"/>
    <row r="124" s="69" customFormat="1"/>
    <row r="125" s="69" customFormat="1"/>
    <row r="126" s="69" customFormat="1"/>
    <row r="127" s="69" customFormat="1"/>
    <row r="128" s="69" customFormat="1"/>
    <row r="129" s="69" customFormat="1"/>
    <row r="130" s="69" customFormat="1"/>
    <row r="131" s="69" customFormat="1"/>
    <row r="132" s="69" customFormat="1"/>
    <row r="133" s="69" customFormat="1"/>
    <row r="134" s="69" customFormat="1"/>
    <row r="135" s="69" customFormat="1"/>
    <row r="136" s="69" customFormat="1"/>
    <row r="137" s="69" customFormat="1"/>
    <row r="138" s="69" customFormat="1"/>
    <row r="139" s="69" customFormat="1"/>
    <row r="140" s="69" customFormat="1"/>
    <row r="141" s="69" customFormat="1"/>
    <row r="142" s="69" customFormat="1"/>
    <row r="143" s="69" customFormat="1"/>
    <row r="144" s="69" customFormat="1"/>
    <row r="145" s="69" customFormat="1"/>
    <row r="146" s="69" customFormat="1"/>
    <row r="147" s="69" customFormat="1"/>
    <row r="148" s="69" customFormat="1"/>
    <row r="149" s="69" customFormat="1"/>
    <row r="150" s="69" customFormat="1"/>
    <row r="151" s="69" customFormat="1"/>
    <row r="152" s="69" customFormat="1"/>
    <row r="153" s="69" customFormat="1"/>
    <row r="154" s="69" customFormat="1"/>
    <row r="155" s="69" customFormat="1"/>
    <row r="156" s="69" customFormat="1"/>
    <row r="157" s="69" customFormat="1"/>
    <row r="158" s="69" customFormat="1"/>
    <row r="159" s="69" customFormat="1"/>
    <row r="160" s="69" customFormat="1"/>
    <row r="161" s="69" customFormat="1"/>
    <row r="162" s="69" customFormat="1"/>
    <row r="163" s="69" customFormat="1"/>
    <row r="164" s="69" customFormat="1"/>
    <row r="165" s="69" customFormat="1"/>
    <row r="166" s="69" customFormat="1"/>
    <row r="167" s="69" customFormat="1"/>
    <row r="168" s="69" customFormat="1"/>
    <row r="169" s="69" customFormat="1"/>
    <row r="170" s="69" customFormat="1"/>
    <row r="171" s="69" customFormat="1"/>
    <row r="172" s="69" customFormat="1"/>
    <row r="173" s="69" customFormat="1"/>
    <row r="174" s="69" customFormat="1"/>
    <row r="175" s="69" customFormat="1"/>
    <row r="176" s="69" customFormat="1"/>
    <row r="177" s="69" customFormat="1"/>
    <row r="178" s="69" customFormat="1"/>
    <row r="179" s="69" customFormat="1"/>
    <row r="180" s="69" customFormat="1"/>
    <row r="181" s="69" customFormat="1"/>
    <row r="182" s="69" customFormat="1"/>
    <row r="183" s="69" customFormat="1"/>
    <row r="184" s="69" customFormat="1"/>
    <row r="185" s="69" customFormat="1"/>
    <row r="186" s="69" customFormat="1"/>
    <row r="187" s="69" customFormat="1"/>
    <row r="188" s="69" customFormat="1"/>
    <row r="189" s="69" customFormat="1"/>
    <row r="190" s="69" customFormat="1"/>
    <row r="191" s="69" customFormat="1"/>
    <row r="192" s="69" customFormat="1"/>
    <row r="193" s="69" customFormat="1"/>
    <row r="194" s="69" customFormat="1"/>
    <row r="195" s="69" customFormat="1"/>
    <row r="196" s="69" customFormat="1"/>
    <row r="197" s="69" customFormat="1"/>
    <row r="198" s="69" customFormat="1"/>
    <row r="199" s="69" customFormat="1"/>
    <row r="200" s="69" customFormat="1"/>
    <row r="201" s="69" customFormat="1"/>
    <row r="202" s="69" customFormat="1"/>
    <row r="203" s="69" customFormat="1"/>
    <row r="204" s="69" customFormat="1"/>
    <row r="205" s="69" customFormat="1"/>
    <row r="206" s="69" customFormat="1"/>
    <row r="207" s="69" customFormat="1"/>
    <row r="208" s="69" customFormat="1"/>
    <row r="209" s="69" customFormat="1"/>
    <row r="210" s="69" customFormat="1"/>
    <row r="211" s="69" customFormat="1"/>
    <row r="212" s="69" customFormat="1"/>
    <row r="213" s="69" customFormat="1"/>
    <row r="214" s="69" customFormat="1"/>
    <row r="215" s="69" customFormat="1"/>
    <row r="216" s="69" customFormat="1"/>
    <row r="217" s="69" customFormat="1"/>
    <row r="218" s="69" customFormat="1"/>
    <row r="219" s="69" customFormat="1"/>
    <row r="220" s="69" customFormat="1"/>
    <row r="221" s="69" customFormat="1"/>
    <row r="222" s="69" customFormat="1"/>
    <row r="223" s="69" customFormat="1"/>
    <row r="224" s="69" customFormat="1"/>
    <row r="225" s="69" customFormat="1"/>
    <row r="226" s="69" customFormat="1"/>
    <row r="227" s="69" customFormat="1"/>
    <row r="228" s="69" customFormat="1"/>
    <row r="229" s="69" customFormat="1"/>
    <row r="230" s="69" customFormat="1"/>
    <row r="231" s="69" customFormat="1"/>
    <row r="232" s="69" customFormat="1"/>
    <row r="233" s="69" customFormat="1"/>
    <row r="234" s="69" customFormat="1"/>
    <row r="235" s="69" customFormat="1"/>
    <row r="236" s="69" customFormat="1"/>
    <row r="237" s="69" customFormat="1"/>
    <row r="238" s="69" customFormat="1"/>
    <row r="239" s="69" customFormat="1"/>
    <row r="240" s="69" customFormat="1"/>
    <row r="241" s="69" customFormat="1"/>
    <row r="242" s="69" customFormat="1"/>
    <row r="243" s="69" customFormat="1"/>
    <row r="244" s="69" customFormat="1"/>
    <row r="245" s="69" customFormat="1"/>
    <row r="246" s="69" customFormat="1"/>
    <row r="247" s="69" customFormat="1"/>
    <row r="248" s="69" customFormat="1"/>
    <row r="249" s="69" customFormat="1"/>
    <row r="250" s="69" customFormat="1"/>
    <row r="251" s="69" customFormat="1"/>
    <row r="252" s="69" customFormat="1"/>
    <row r="253" s="69" customFormat="1"/>
    <row r="254" s="69" customFormat="1"/>
    <row r="255" s="69" customFormat="1"/>
    <row r="256" s="69" customFormat="1"/>
    <row r="257" s="69" customFormat="1"/>
    <row r="258" s="69" customFormat="1"/>
    <row r="259" s="69" customFormat="1"/>
    <row r="260" s="69" customFormat="1"/>
    <row r="261" s="69" customFormat="1"/>
    <row r="262" s="69" customFormat="1"/>
    <row r="263" s="69" customFormat="1"/>
    <row r="264" s="69" customFormat="1"/>
    <row r="265" s="69" customFormat="1"/>
    <row r="266" s="69" customFormat="1"/>
    <row r="267" s="69" customFormat="1"/>
    <row r="268" s="69" customFormat="1"/>
    <row r="269" s="69" customFormat="1"/>
    <row r="270" s="69" customFormat="1"/>
    <row r="271" s="69" customFormat="1"/>
    <row r="272" s="69" customFormat="1"/>
    <row r="273" s="69" customFormat="1"/>
    <row r="274" s="69" customFormat="1"/>
    <row r="275" s="69" customFormat="1"/>
    <row r="276" s="69" customFormat="1"/>
    <row r="277" s="69" customFormat="1"/>
    <row r="278" s="69" customFormat="1"/>
    <row r="279" s="69" customFormat="1"/>
    <row r="280" s="69" customFormat="1"/>
    <row r="281" s="69" customFormat="1"/>
    <row r="282" s="69" customFormat="1"/>
    <row r="283" s="69" customFormat="1"/>
    <row r="284" s="69" customFormat="1"/>
    <row r="285" s="69" customFormat="1"/>
    <row r="286" s="69" customFormat="1"/>
    <row r="287" s="69" customFormat="1"/>
    <row r="288" s="69" customFormat="1"/>
    <row r="289" s="69" customFormat="1"/>
    <row r="290" s="69" customFormat="1"/>
    <row r="291" s="69" customFormat="1"/>
    <row r="292" s="69" customFormat="1"/>
    <row r="293" s="69" customFormat="1"/>
    <row r="294" s="69" customFormat="1"/>
    <row r="295" s="69" customFormat="1"/>
    <row r="296" s="69" customFormat="1"/>
    <row r="297" s="69" customFormat="1"/>
    <row r="298" s="69" customFormat="1"/>
    <row r="299" s="69" customFormat="1"/>
    <row r="300" s="69" customFormat="1"/>
    <row r="301" s="69" customFormat="1"/>
    <row r="302" s="69" customFormat="1"/>
    <row r="303" s="69" customFormat="1"/>
    <row r="304" s="69" customFormat="1"/>
    <row r="305" s="69" customFormat="1"/>
    <row r="306" s="69" customFormat="1"/>
    <row r="307" s="69" customFormat="1"/>
    <row r="308" s="69" customFormat="1"/>
    <row r="309" s="69" customFormat="1"/>
    <row r="310" s="69" customFormat="1"/>
    <row r="311" s="69" customFormat="1"/>
    <row r="312" s="69" customFormat="1"/>
    <row r="313" s="69" customFormat="1"/>
    <row r="314" s="69" customFormat="1"/>
    <row r="315" s="69" customFormat="1"/>
    <row r="316" s="69" customFormat="1"/>
    <row r="317" s="69" customFormat="1"/>
    <row r="318" s="69" customFormat="1"/>
    <row r="319" s="69" customFormat="1"/>
    <row r="320" s="69" customFormat="1"/>
    <row r="321" s="69" customFormat="1"/>
    <row r="322" s="69" customFormat="1"/>
    <row r="323" s="69" customFormat="1"/>
    <row r="324" s="69" customFormat="1"/>
    <row r="325" s="69" customFormat="1"/>
    <row r="326" s="69" customFormat="1"/>
    <row r="327" s="69" customFormat="1"/>
    <row r="328" s="69" customFormat="1"/>
    <row r="329" s="69" customFormat="1"/>
    <row r="330" s="69" customFormat="1"/>
    <row r="331" s="69" customFormat="1"/>
    <row r="332" s="69" customFormat="1"/>
    <row r="333" s="69" customFormat="1"/>
    <row r="334" s="69" customFormat="1"/>
    <row r="335" s="69" customFormat="1"/>
    <row r="336" s="69" customFormat="1"/>
    <row r="337" s="69" customFormat="1"/>
    <row r="338" s="69" customFormat="1"/>
    <row r="339" s="69" customFormat="1"/>
    <row r="340" s="69" customFormat="1"/>
    <row r="341" s="69" customFormat="1"/>
    <row r="342" s="69" customFormat="1"/>
    <row r="343" s="69" customFormat="1"/>
    <row r="344" s="69" customFormat="1"/>
    <row r="345" s="69" customFormat="1"/>
    <row r="346" s="69" customFormat="1"/>
    <row r="347" s="69" customFormat="1"/>
    <row r="348" s="69" customFormat="1"/>
    <row r="349" s="69" customFormat="1"/>
    <row r="350" s="69" customFormat="1"/>
    <row r="351" s="69" customFormat="1"/>
    <row r="352" s="69" customFormat="1"/>
    <row r="353" s="69" customFormat="1"/>
    <row r="354" s="69" customFormat="1"/>
    <row r="355" s="69" customFormat="1"/>
    <row r="356" s="69" customFormat="1"/>
    <row r="357" s="69" customFormat="1"/>
    <row r="358" s="69" customFormat="1"/>
    <row r="359" s="69" customFormat="1"/>
    <row r="360" s="69" customFormat="1"/>
    <row r="361" s="69" customFormat="1"/>
    <row r="362" s="69" customFormat="1"/>
    <row r="363" s="69" customFormat="1"/>
    <row r="364" s="69" customFormat="1"/>
    <row r="365" s="69" customFormat="1"/>
    <row r="366" s="69" customFormat="1"/>
    <row r="367" s="69" customFormat="1"/>
    <row r="368" s="69" customFormat="1"/>
    <row r="369" s="69" customFormat="1"/>
    <row r="370" s="69" customFormat="1"/>
    <row r="371" s="69" customFormat="1"/>
    <row r="372" s="69" customFormat="1"/>
    <row r="373" s="69" customFormat="1"/>
    <row r="374" s="69" customFormat="1"/>
    <row r="375" s="69" customFormat="1"/>
    <row r="376" s="69" customFormat="1"/>
    <row r="377" s="69" customFormat="1"/>
    <row r="378" s="69" customFormat="1"/>
    <row r="379" s="69" customFormat="1"/>
    <row r="380" s="69" customFormat="1"/>
    <row r="381" s="69" customFormat="1"/>
    <row r="382" s="69" customFormat="1"/>
    <row r="383" s="69" customFormat="1"/>
    <row r="384" s="69" customFormat="1"/>
    <row r="385" s="69" customFormat="1"/>
    <row r="386" s="69" customFormat="1"/>
    <row r="387" s="69" customFormat="1"/>
    <row r="388" s="69" customFormat="1"/>
    <row r="389" s="69" customFormat="1"/>
    <row r="390" s="69" customFormat="1"/>
    <row r="391" s="69" customFormat="1"/>
    <row r="392" s="69" customFormat="1"/>
    <row r="393" s="69" customFormat="1"/>
    <row r="394" s="69" customFormat="1"/>
    <row r="395" s="69" customFormat="1"/>
    <row r="396" s="69" customFormat="1"/>
    <row r="397" s="69" customFormat="1"/>
    <row r="398" s="69" customFormat="1"/>
    <row r="399" s="69" customFormat="1"/>
    <row r="400" s="69" customFormat="1"/>
    <row r="401" s="69" customFormat="1"/>
    <row r="402" s="69" customFormat="1"/>
    <row r="403" s="69" customFormat="1"/>
    <row r="404" s="69" customFormat="1"/>
    <row r="405" s="69" customFormat="1"/>
  </sheetData>
  <sheetProtection password="9929" sheet="1" objects="1" scenarios="1" formatCells="0" formatColumns="0" formatRows="0"/>
  <dataConsolidate/>
  <mergeCells count="20">
    <mergeCell ref="L2:O2"/>
    <mergeCell ref="P2:S2"/>
    <mergeCell ref="I3:J3"/>
    <mergeCell ref="A1:B1"/>
    <mergeCell ref="C2:D2"/>
    <mergeCell ref="E2:G2"/>
    <mergeCell ref="A3:A4"/>
    <mergeCell ref="B3:B4"/>
    <mergeCell ref="C3:C4"/>
    <mergeCell ref="D3:E3"/>
    <mergeCell ref="F3:G3"/>
    <mergeCell ref="D1:V1"/>
    <mergeCell ref="W3:X3"/>
    <mergeCell ref="Y3:Z3"/>
    <mergeCell ref="K3:L3"/>
    <mergeCell ref="M3:N3"/>
    <mergeCell ref="O3:P3"/>
    <mergeCell ref="Q3:R3"/>
    <mergeCell ref="S3:T3"/>
    <mergeCell ref="U3:V3"/>
  </mergeCells>
  <conditionalFormatting sqref="D5:D6 F6:G6 H24:H27 H5:H10 H12:H20">
    <cfRule type="containsText" dxfId="55" priority="3" stopIfTrue="1" operator="containsText" text="PĀRSNIEGTAS IZMAKSAS">
      <formula>NOT(ISERROR(SEARCH("PĀRSNIEGTAS IZMAKSAS",D5)))</formula>
    </cfRule>
  </conditionalFormatting>
  <conditionalFormatting sqref="H22:H23">
    <cfRule type="containsText" dxfId="54" priority="2" stopIfTrue="1" operator="containsText" text="PĀRSNIEGTAS IZMAKSAS">
      <formula>NOT(ISERROR(SEARCH("PĀRSNIEGTAS IZMAKSAS",H22)))</formula>
    </cfRule>
  </conditionalFormatting>
  <conditionalFormatting sqref="M3:Z3">
    <cfRule type="cellIs" dxfId="53" priority="1" operator="equal">
      <formula>"x"</formula>
    </cfRule>
  </conditionalFormatting>
  <dataValidations count="2">
    <dataValidation allowBlank="1" showInputMessage="1" showErrorMessage="1" promptTitle="izveelies" sqref="C7:C9 C5 C11:C27"/>
    <dataValidation type="list" allowBlank="1" showInputMessage="1" showErrorMessage="1" prompt="Norādiet projekta sadarbības partneri - pašvaldību!_x000a__x000a_" sqref="E2:G2">
      <formula1>iesniedzejs</formula1>
    </dataValidation>
  </dataValidations>
  <pageMargins left="0.7" right="0.7" top="0.75" bottom="0.75" header="0.3" footer="0.3"/>
  <pageSetup paperSize="9" scale="3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17825" r:id="rId4" name="Drop Down 1">
              <controlPr defaultSize="0" autoLine="0" autoPict="0" altText="Tests">
                <anchor moveWithCells="1">
                  <from>
                    <xdr:col>7</xdr:col>
                    <xdr:colOff>257175</xdr:colOff>
                    <xdr:row>1</xdr:row>
                    <xdr:rowOff>85725</xdr:rowOff>
                  </from>
                  <to>
                    <xdr:col>10</xdr:col>
                    <xdr:colOff>323850</xdr:colOff>
                    <xdr:row>1</xdr:row>
                    <xdr:rowOff>381000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pageSetUpPr fitToPage="1"/>
  </sheetPr>
  <dimension ref="A1:BQ405"/>
  <sheetViews>
    <sheetView showGridLines="0" zoomScale="90" zoomScaleNormal="90" workbookViewId="0">
      <pane xSplit="2" ySplit="4" topLeftCell="C5" activePane="bottomRight" state="frozen"/>
      <selection activeCell="P23" sqref="P23"/>
      <selection pane="topRight" activeCell="P23" sqref="P23"/>
      <selection pane="bottomLeft" activeCell="P23" sqref="P23"/>
      <selection pane="bottomRight" activeCell="P23" sqref="P23"/>
    </sheetView>
  </sheetViews>
  <sheetFormatPr defaultRowHeight="12.75"/>
  <cols>
    <col min="1" max="1" width="5.42578125" style="39" customWidth="1"/>
    <col min="2" max="2" width="64.140625" style="39" customWidth="1"/>
    <col min="3" max="3" width="10.28515625" style="39" customWidth="1"/>
    <col min="4" max="4" width="12.140625" style="39" customWidth="1"/>
    <col min="5" max="5" width="8.5703125" style="39" customWidth="1"/>
    <col min="6" max="6" width="12.140625" style="39" customWidth="1"/>
    <col min="7" max="7" width="13.28515625" style="39" customWidth="1"/>
    <col min="8" max="8" width="12.42578125" style="39" customWidth="1"/>
    <col min="9" max="10" width="12.85546875" style="39" customWidth="1"/>
    <col min="11" max="26" width="11.28515625" style="39" customWidth="1"/>
    <col min="27" max="69" width="9.140625" style="69"/>
    <col min="70" max="16384" width="9.140625" style="39"/>
  </cols>
  <sheetData>
    <row r="1" spans="1:69" s="417" customFormat="1" ht="27" customHeight="1">
      <c r="A1" s="1008" t="s">
        <v>513</v>
      </c>
      <c r="B1" s="1008"/>
      <c r="C1" s="557"/>
      <c r="D1" s="1014" t="s">
        <v>679</v>
      </c>
      <c r="E1" s="1014"/>
      <c r="F1" s="1014"/>
      <c r="G1" s="1014"/>
      <c r="H1" s="1014"/>
      <c r="I1" s="1014"/>
      <c r="J1" s="1014"/>
      <c r="K1" s="1014"/>
      <c r="L1" s="1014"/>
      <c r="M1" s="1014"/>
      <c r="N1" s="1014"/>
      <c r="O1" s="1014"/>
      <c r="P1" s="1014"/>
      <c r="Q1" s="1014"/>
      <c r="R1" s="1014"/>
      <c r="S1" s="1014"/>
      <c r="T1" s="1014"/>
      <c r="U1" s="1014"/>
      <c r="V1" s="1014"/>
      <c r="W1" s="416"/>
      <c r="X1" s="416"/>
      <c r="Y1" s="416"/>
      <c r="Z1" s="416"/>
      <c r="AA1" s="416"/>
      <c r="AB1" s="416"/>
      <c r="AC1" s="416"/>
      <c r="AD1" s="416"/>
      <c r="AE1" s="416"/>
      <c r="AF1" s="416"/>
      <c r="AG1" s="416"/>
      <c r="AH1" s="416"/>
      <c r="AI1" s="416"/>
      <c r="AJ1" s="416"/>
      <c r="AK1" s="416"/>
      <c r="AL1" s="416"/>
      <c r="AM1" s="416"/>
      <c r="AN1" s="416"/>
      <c r="AO1" s="416"/>
      <c r="AP1" s="416"/>
      <c r="AQ1" s="416"/>
      <c r="AR1" s="416"/>
      <c r="AS1" s="416"/>
      <c r="AT1" s="416"/>
      <c r="AU1" s="416"/>
      <c r="AV1" s="416"/>
      <c r="AW1" s="416"/>
      <c r="AX1" s="416"/>
      <c r="AY1" s="416"/>
      <c r="AZ1" s="416"/>
      <c r="BA1" s="416"/>
      <c r="BB1" s="416"/>
      <c r="BC1" s="416"/>
      <c r="BD1" s="416"/>
      <c r="BE1" s="416"/>
      <c r="BF1" s="416"/>
      <c r="BG1" s="416"/>
      <c r="BH1" s="416"/>
      <c r="BI1" s="416"/>
      <c r="BJ1" s="416"/>
      <c r="BK1" s="416"/>
      <c r="BL1" s="416"/>
      <c r="BM1" s="416"/>
      <c r="BN1" s="416"/>
      <c r="BO1" s="416"/>
      <c r="BP1" s="416"/>
      <c r="BQ1" s="416"/>
    </row>
    <row r="2" spans="1:69" ht="37.5" customHeight="1">
      <c r="A2" s="560" t="s">
        <v>444</v>
      </c>
      <c r="B2" s="560"/>
      <c r="C2" s="1037" t="str">
        <f>'1.2.2.A. Partneris-2'!C2</f>
        <v>Sadarbības 
partneris 2:</v>
      </c>
      <c r="D2" s="1037"/>
      <c r="E2" s="1023" t="str">
        <f>'1.2.2.A. Partneris-2'!E2</f>
        <v>Jēkabpils novada pašvaldība</v>
      </c>
      <c r="F2" s="1024"/>
      <c r="G2" s="1038"/>
      <c r="H2" s="567"/>
      <c r="I2" s="564"/>
      <c r="J2" s="564"/>
      <c r="K2" s="565"/>
      <c r="L2" s="1031" t="s">
        <v>489</v>
      </c>
      <c r="M2" s="1019"/>
      <c r="N2" s="1019"/>
      <c r="O2" s="1019"/>
      <c r="P2" s="1026">
        <f>'1.2.2.A. Partneris-2'!P2</f>
        <v>0.3</v>
      </c>
      <c r="Q2" s="1027"/>
      <c r="R2" s="1027"/>
      <c r="S2" s="1028"/>
      <c r="T2" s="69"/>
      <c r="U2" s="69"/>
      <c r="V2" s="69"/>
      <c r="W2" s="69"/>
      <c r="X2" s="69"/>
      <c r="Y2" s="69"/>
      <c r="Z2" s="69"/>
    </row>
    <row r="3" spans="1:69">
      <c r="A3" s="1010" t="s">
        <v>162</v>
      </c>
      <c r="B3" s="1011" t="s">
        <v>191</v>
      </c>
      <c r="C3" s="1012" t="s">
        <v>454</v>
      </c>
      <c r="D3" s="1013" t="s">
        <v>192</v>
      </c>
      <c r="E3" s="1013"/>
      <c r="F3" s="1013" t="s">
        <v>213</v>
      </c>
      <c r="G3" s="1013"/>
      <c r="H3" s="548"/>
      <c r="I3" s="1013" t="s">
        <v>398</v>
      </c>
      <c r="J3" s="1013"/>
      <c r="K3" s="1035" t="str">
        <f>'Dati par projektu'!C9</f>
        <v>Izvēlieties gadu</v>
      </c>
      <c r="L3" s="1036"/>
      <c r="M3" s="1015" t="str">
        <f>IF(OR(K3&gt;=2022,K3="X"),"X",K3+1)</f>
        <v>X</v>
      </c>
      <c r="N3" s="1015"/>
      <c r="O3" s="1015" t="str">
        <f t="shared" ref="O3" si="0">IF(OR(M3&gt;=2022,M3="X"),"X",M3+1)</f>
        <v>X</v>
      </c>
      <c r="P3" s="1015"/>
      <c r="Q3" s="1015" t="str">
        <f t="shared" ref="Q3" si="1">IF(OR(O3&gt;=2022,O3="X"),"X",O3+1)</f>
        <v>X</v>
      </c>
      <c r="R3" s="1015"/>
      <c r="S3" s="1015" t="str">
        <f t="shared" ref="S3" si="2">IF(OR(Q3&gt;=2022,Q3="X"),"X",Q3+1)</f>
        <v>X</v>
      </c>
      <c r="T3" s="1015"/>
      <c r="U3" s="1015" t="str">
        <f t="shared" ref="U3" si="3">IF(OR(S3&gt;=2022,S3="X"),"X",S3+1)</f>
        <v>X</v>
      </c>
      <c r="V3" s="1015"/>
      <c r="W3" s="1015" t="str">
        <f t="shared" ref="W3" si="4">IF(OR(U3&gt;=2022,U3="X"),"X",U3+1)</f>
        <v>X</v>
      </c>
      <c r="X3" s="1015"/>
      <c r="Y3" s="1015" t="str">
        <f t="shared" ref="Y3" si="5">IF(OR(W3&gt;=2022,W3="X"),"X",W3+1)</f>
        <v>X</v>
      </c>
      <c r="Z3" s="1015"/>
      <c r="AF3" s="419"/>
      <c r="AG3" s="419"/>
      <c r="AH3" s="419"/>
      <c r="AI3" s="419"/>
      <c r="AJ3" s="419"/>
      <c r="AK3" s="419"/>
      <c r="AL3" s="419"/>
      <c r="AM3" s="419"/>
      <c r="AN3" s="419"/>
      <c r="AO3" s="419"/>
      <c r="AP3" s="419"/>
      <c r="AQ3" s="419"/>
      <c r="AR3" s="419"/>
      <c r="AS3" s="419"/>
      <c r="AT3" s="419"/>
      <c r="AU3" s="419"/>
      <c r="AW3" s="420">
        <v>0.55000000000000004</v>
      </c>
    </row>
    <row r="4" spans="1:69" ht="38.25">
      <c r="A4" s="1010"/>
      <c r="B4" s="1011" t="s">
        <v>195</v>
      </c>
      <c r="C4" s="1012"/>
      <c r="D4" s="549" t="s">
        <v>179</v>
      </c>
      <c r="E4" s="549" t="s">
        <v>15</v>
      </c>
      <c r="F4" s="549" t="s">
        <v>193</v>
      </c>
      <c r="G4" s="549" t="s">
        <v>194</v>
      </c>
      <c r="H4" s="548" t="s">
        <v>216</v>
      </c>
      <c r="I4" s="422" t="s">
        <v>214</v>
      </c>
      <c r="J4" s="422" t="s">
        <v>215</v>
      </c>
      <c r="K4" s="422" t="s">
        <v>214</v>
      </c>
      <c r="L4" s="422" t="s">
        <v>215</v>
      </c>
      <c r="M4" s="422" t="s">
        <v>214</v>
      </c>
      <c r="N4" s="422" t="s">
        <v>215</v>
      </c>
      <c r="O4" s="422" t="s">
        <v>214</v>
      </c>
      <c r="P4" s="422" t="s">
        <v>215</v>
      </c>
      <c r="Q4" s="422" t="s">
        <v>214</v>
      </c>
      <c r="R4" s="422" t="s">
        <v>215</v>
      </c>
      <c r="S4" s="422" t="s">
        <v>214</v>
      </c>
      <c r="T4" s="422" t="s">
        <v>215</v>
      </c>
      <c r="U4" s="422" t="s">
        <v>214</v>
      </c>
      <c r="V4" s="422" t="s">
        <v>215</v>
      </c>
      <c r="W4" s="422" t="s">
        <v>214</v>
      </c>
      <c r="X4" s="422" t="s">
        <v>215</v>
      </c>
      <c r="Y4" s="422" t="s">
        <v>214</v>
      </c>
      <c r="Z4" s="422" t="s">
        <v>215</v>
      </c>
      <c r="AF4" s="419"/>
      <c r="AG4" s="419"/>
      <c r="AH4" s="419"/>
      <c r="AI4" s="419"/>
      <c r="AJ4" s="419"/>
      <c r="AK4" s="419"/>
      <c r="AL4" s="419"/>
      <c r="AM4" s="419"/>
      <c r="AN4" s="419"/>
      <c r="AO4" s="419"/>
      <c r="AP4" s="419"/>
      <c r="AQ4" s="419"/>
      <c r="AR4" s="419"/>
      <c r="AS4" s="419"/>
      <c r="AT4" s="419"/>
      <c r="AU4" s="419"/>
      <c r="AW4" s="420">
        <v>0.45</v>
      </c>
    </row>
    <row r="5" spans="1:69" s="34" customFormat="1">
      <c r="A5" s="423">
        <v>1</v>
      </c>
      <c r="B5" s="424" t="s">
        <v>453</v>
      </c>
      <c r="C5" s="457">
        <v>0.85</v>
      </c>
      <c r="D5" s="426">
        <f>IF(C5="IZVĒLIETIES!","norādiet likmi!",F5+G5)</f>
        <v>0</v>
      </c>
      <c r="E5" s="533" t="e">
        <f t="shared" ref="E5:E23" si="6">D5/$D$28</f>
        <v>#DIV/0!</v>
      </c>
      <c r="F5" s="428">
        <f>ROUND(I5+K5+M5+O5+Q5+S5+U5+W5+Y5,2)</f>
        <v>0</v>
      </c>
      <c r="G5" s="428">
        <f>ROUND(J5+L5+N5+P5+R5+T5+V5+X5+Z5,2)</f>
        <v>0</v>
      </c>
      <c r="H5" s="428">
        <f>IF(C5&lt;1,F5*C5,0)</f>
        <v>0</v>
      </c>
      <c r="I5" s="435">
        <v>0</v>
      </c>
      <c r="J5" s="531"/>
      <c r="K5" s="435">
        <v>0</v>
      </c>
      <c r="L5" s="531"/>
      <c r="M5" s="435">
        <v>0</v>
      </c>
      <c r="N5" s="531"/>
      <c r="O5" s="435">
        <v>0</v>
      </c>
      <c r="P5" s="531"/>
      <c r="Q5" s="435">
        <v>0</v>
      </c>
      <c r="R5" s="531"/>
      <c r="S5" s="435">
        <v>0</v>
      </c>
      <c r="T5" s="531"/>
      <c r="U5" s="435">
        <v>0</v>
      </c>
      <c r="V5" s="531"/>
      <c r="W5" s="435">
        <v>0</v>
      </c>
      <c r="X5" s="531"/>
      <c r="Y5" s="435">
        <v>0</v>
      </c>
      <c r="Z5" s="531"/>
      <c r="AA5" s="69"/>
      <c r="AB5" s="69"/>
      <c r="AC5" s="69"/>
      <c r="AD5" s="69"/>
      <c r="AE5" s="69"/>
      <c r="AF5" s="419"/>
      <c r="AG5" s="419"/>
      <c r="AH5" s="419"/>
      <c r="AI5" s="419"/>
      <c r="AJ5" s="419"/>
      <c r="AK5" s="419"/>
      <c r="AL5" s="419"/>
      <c r="AM5" s="419"/>
      <c r="AN5" s="419"/>
      <c r="AO5" s="419"/>
      <c r="AP5" s="419"/>
      <c r="AQ5" s="419"/>
      <c r="AR5" s="419"/>
      <c r="AS5" s="419"/>
      <c r="AT5" s="419"/>
      <c r="AU5" s="419"/>
      <c r="AV5" s="69"/>
      <c r="AW5" s="420">
        <v>0.35</v>
      </c>
      <c r="AX5" s="69"/>
      <c r="AY5" s="69"/>
      <c r="AZ5" s="69"/>
      <c r="BA5" s="69"/>
      <c r="BB5" s="69"/>
      <c r="BC5" s="69"/>
      <c r="BD5" s="69"/>
      <c r="BE5" s="69"/>
      <c r="BF5" s="69"/>
      <c r="BG5" s="69"/>
      <c r="BH5" s="69"/>
      <c r="BI5" s="69"/>
      <c r="BJ5" s="69"/>
      <c r="BK5" s="69"/>
      <c r="BL5" s="69"/>
      <c r="BM5" s="69"/>
      <c r="BN5" s="69"/>
      <c r="BO5" s="69"/>
      <c r="BP5" s="69"/>
      <c r="BQ5" s="69"/>
    </row>
    <row r="6" spans="1:69">
      <c r="A6" s="423">
        <v>2</v>
      </c>
      <c r="B6" s="424" t="s">
        <v>487</v>
      </c>
      <c r="C6" s="69"/>
      <c r="D6" s="426">
        <f>SUM(D7:D8)</f>
        <v>0</v>
      </c>
      <c r="E6" s="533" t="e">
        <f t="shared" si="6"/>
        <v>#DIV/0!</v>
      </c>
      <c r="F6" s="426">
        <f t="shared" ref="F6:G24" si="7">ROUND(I6+K6+M6+O6+Q6+S6+U6+W6+Y6,2)</f>
        <v>0</v>
      </c>
      <c r="G6" s="426">
        <f t="shared" si="7"/>
        <v>0</v>
      </c>
      <c r="H6" s="426">
        <f>SUM(H7:H8)</f>
        <v>0</v>
      </c>
      <c r="I6" s="435">
        <f>SUM(I7:I8)</f>
        <v>0</v>
      </c>
      <c r="J6" s="435">
        <f t="shared" ref="J6:Z6" si="8">SUM(J7:J8)</f>
        <v>0</v>
      </c>
      <c r="K6" s="435">
        <f t="shared" si="8"/>
        <v>0</v>
      </c>
      <c r="L6" s="435">
        <f t="shared" si="8"/>
        <v>0</v>
      </c>
      <c r="M6" s="435">
        <f t="shared" si="8"/>
        <v>0</v>
      </c>
      <c r="N6" s="435">
        <f t="shared" si="8"/>
        <v>0</v>
      </c>
      <c r="O6" s="435">
        <f t="shared" si="8"/>
        <v>0</v>
      </c>
      <c r="P6" s="435">
        <f t="shared" si="8"/>
        <v>0</v>
      </c>
      <c r="Q6" s="435">
        <f t="shared" si="8"/>
        <v>0</v>
      </c>
      <c r="R6" s="435">
        <f t="shared" si="8"/>
        <v>0</v>
      </c>
      <c r="S6" s="435">
        <f t="shared" si="8"/>
        <v>0</v>
      </c>
      <c r="T6" s="435">
        <f t="shared" si="8"/>
        <v>0</v>
      </c>
      <c r="U6" s="435">
        <f t="shared" si="8"/>
        <v>0</v>
      </c>
      <c r="V6" s="435">
        <f t="shared" si="8"/>
        <v>0</v>
      </c>
      <c r="W6" s="435">
        <f t="shared" si="8"/>
        <v>0</v>
      </c>
      <c r="X6" s="435">
        <f t="shared" si="8"/>
        <v>0</v>
      </c>
      <c r="Y6" s="435">
        <f t="shared" si="8"/>
        <v>0</v>
      </c>
      <c r="Z6" s="435">
        <f t="shared" si="8"/>
        <v>0</v>
      </c>
      <c r="AF6" s="419"/>
      <c r="AG6" s="419"/>
      <c r="AH6" s="419"/>
      <c r="AI6" s="419"/>
      <c r="AJ6" s="419"/>
      <c r="AK6" s="419"/>
      <c r="AL6" s="419"/>
      <c r="AM6" s="419"/>
      <c r="AN6" s="419"/>
      <c r="AO6" s="419"/>
      <c r="AP6" s="419"/>
      <c r="AQ6" s="419"/>
      <c r="AR6" s="419"/>
      <c r="AS6" s="419"/>
      <c r="AT6" s="419"/>
      <c r="AU6" s="419"/>
      <c r="AW6" s="218"/>
    </row>
    <row r="7" spans="1:69">
      <c r="A7" s="437" t="s">
        <v>14</v>
      </c>
      <c r="B7" s="438" t="s">
        <v>488</v>
      </c>
      <c r="C7" s="457">
        <v>0.85</v>
      </c>
      <c r="D7" s="439">
        <f>IF(C7="IZVĒLIETIES!","norādiet likmi!",F7+G7)</f>
        <v>0</v>
      </c>
      <c r="E7" s="533" t="e">
        <f t="shared" si="6"/>
        <v>#DIV/0!</v>
      </c>
      <c r="F7" s="439">
        <f>ROUND(I7+K7+M7+O7+Q7+S7+U7+W7+Y7,2)</f>
        <v>0</v>
      </c>
      <c r="G7" s="439">
        <f t="shared" si="7"/>
        <v>0</v>
      </c>
      <c r="H7" s="439">
        <f>IF(C7&lt;1,F7*C7,0)</f>
        <v>0</v>
      </c>
      <c r="I7" s="440">
        <v>0</v>
      </c>
      <c r="J7" s="531"/>
      <c r="K7" s="440">
        <v>0</v>
      </c>
      <c r="L7" s="531"/>
      <c r="M7" s="440">
        <v>0</v>
      </c>
      <c r="N7" s="531"/>
      <c r="O7" s="440">
        <v>0</v>
      </c>
      <c r="P7" s="531"/>
      <c r="Q7" s="440">
        <v>0</v>
      </c>
      <c r="R7" s="531"/>
      <c r="S7" s="440">
        <v>0</v>
      </c>
      <c r="T7" s="531"/>
      <c r="U7" s="440">
        <v>0</v>
      </c>
      <c r="V7" s="531"/>
      <c r="W7" s="440">
        <v>0</v>
      </c>
      <c r="X7" s="531"/>
      <c r="Y7" s="440">
        <v>0</v>
      </c>
      <c r="Z7" s="531"/>
      <c r="AF7" s="419"/>
      <c r="AG7" s="419"/>
      <c r="AH7" s="419"/>
      <c r="AI7" s="419"/>
      <c r="AJ7" s="419"/>
      <c r="AK7" s="419"/>
      <c r="AL7" s="419"/>
      <c r="AM7" s="419"/>
      <c r="AN7" s="419"/>
      <c r="AO7" s="419"/>
      <c r="AP7" s="419"/>
      <c r="AQ7" s="419"/>
      <c r="AR7" s="419"/>
      <c r="AS7" s="419"/>
      <c r="AT7" s="419"/>
      <c r="AU7" s="419"/>
      <c r="AW7" s="218"/>
    </row>
    <row r="8" spans="1:69">
      <c r="A8" s="437" t="s">
        <v>16</v>
      </c>
      <c r="B8" s="438" t="s">
        <v>231</v>
      </c>
      <c r="C8" s="457">
        <v>0.85</v>
      </c>
      <c r="D8" s="439">
        <f>IF(C8="IZVĒLIETIES!","norādiet likmi!",F8+G8)</f>
        <v>0</v>
      </c>
      <c r="E8" s="533" t="e">
        <f t="shared" si="6"/>
        <v>#DIV/0!</v>
      </c>
      <c r="F8" s="439">
        <f t="shared" si="7"/>
        <v>0</v>
      </c>
      <c r="G8" s="439">
        <f t="shared" si="7"/>
        <v>0</v>
      </c>
      <c r="H8" s="439">
        <f>IF(C8&lt;1,F8*C8,0)</f>
        <v>0</v>
      </c>
      <c r="I8" s="440">
        <v>0</v>
      </c>
      <c r="J8" s="440">
        <v>0</v>
      </c>
      <c r="K8" s="440">
        <v>0</v>
      </c>
      <c r="L8" s="440">
        <v>0</v>
      </c>
      <c r="M8" s="440">
        <v>0</v>
      </c>
      <c r="N8" s="440">
        <v>0</v>
      </c>
      <c r="O8" s="440">
        <v>0</v>
      </c>
      <c r="P8" s="440">
        <v>0</v>
      </c>
      <c r="Q8" s="440">
        <v>0</v>
      </c>
      <c r="R8" s="440">
        <v>0</v>
      </c>
      <c r="S8" s="440">
        <v>0</v>
      </c>
      <c r="T8" s="440">
        <v>0</v>
      </c>
      <c r="U8" s="440">
        <v>0</v>
      </c>
      <c r="V8" s="440">
        <v>0</v>
      </c>
      <c r="W8" s="440">
        <v>0</v>
      </c>
      <c r="X8" s="440">
        <v>0</v>
      </c>
      <c r="Y8" s="440">
        <v>0</v>
      </c>
      <c r="Z8" s="440">
        <v>0</v>
      </c>
      <c r="AF8" s="419"/>
      <c r="AG8" s="419"/>
      <c r="AH8" s="419"/>
      <c r="AI8" s="419"/>
      <c r="AJ8" s="419"/>
      <c r="AK8" s="419"/>
      <c r="AL8" s="419"/>
      <c r="AM8" s="419"/>
      <c r="AN8" s="419"/>
      <c r="AO8" s="419"/>
      <c r="AP8" s="419"/>
      <c r="AQ8" s="419"/>
      <c r="AR8" s="419"/>
      <c r="AS8" s="419"/>
      <c r="AT8" s="419"/>
      <c r="AU8" s="419"/>
      <c r="AW8" s="218"/>
    </row>
    <row r="9" spans="1:69" hidden="1">
      <c r="A9" s="423">
        <v>3</v>
      </c>
      <c r="B9" s="424" t="s">
        <v>235</v>
      </c>
      <c r="C9" s="457">
        <v>0.85</v>
      </c>
      <c r="D9" s="428">
        <f>IF(C9="IZVĒLIETIES!","norādiet likmi!",F9+G9)</f>
        <v>0</v>
      </c>
      <c r="E9" s="533" t="e">
        <f t="shared" si="6"/>
        <v>#DIV/0!</v>
      </c>
      <c r="F9" s="428">
        <f t="shared" si="7"/>
        <v>0</v>
      </c>
      <c r="G9" s="428">
        <f t="shared" si="7"/>
        <v>0</v>
      </c>
      <c r="H9" s="439">
        <f>IF(C9&lt;1,F9*C9*'17.1.PIV 4. piel. turpinājums'!$C$22,0)</f>
        <v>0</v>
      </c>
      <c r="I9" s="552">
        <v>0</v>
      </c>
      <c r="J9" s="552">
        <v>0</v>
      </c>
      <c r="K9" s="552">
        <v>0</v>
      </c>
      <c r="L9" s="552">
        <v>0</v>
      </c>
      <c r="M9" s="552">
        <v>0</v>
      </c>
      <c r="N9" s="552">
        <v>0</v>
      </c>
      <c r="O9" s="552">
        <v>0</v>
      </c>
      <c r="P9" s="552">
        <v>0</v>
      </c>
      <c r="Q9" s="552">
        <v>0</v>
      </c>
      <c r="R9" s="552">
        <v>0</v>
      </c>
      <c r="S9" s="552">
        <v>0</v>
      </c>
      <c r="T9" s="552">
        <v>0</v>
      </c>
      <c r="U9" s="552"/>
      <c r="V9" s="552"/>
      <c r="W9" s="552"/>
      <c r="X9" s="552"/>
      <c r="Y9" s="552"/>
      <c r="Z9" s="552"/>
      <c r="AF9" s="419"/>
      <c r="AG9" s="419"/>
      <c r="AH9" s="419"/>
      <c r="AI9" s="419"/>
      <c r="AJ9" s="419"/>
      <c r="AK9" s="419"/>
      <c r="AL9" s="419"/>
      <c r="AM9" s="419"/>
      <c r="AN9" s="419"/>
      <c r="AO9" s="419"/>
      <c r="AP9" s="419"/>
      <c r="AQ9" s="419"/>
      <c r="AR9" s="419"/>
      <c r="AS9" s="419"/>
      <c r="AT9" s="419"/>
      <c r="AU9" s="419"/>
    </row>
    <row r="10" spans="1:69">
      <c r="A10" s="423">
        <v>7</v>
      </c>
      <c r="B10" s="424" t="s">
        <v>241</v>
      </c>
      <c r="C10" s="69"/>
      <c r="D10" s="428">
        <f>SUM(D12:D18)</f>
        <v>0</v>
      </c>
      <c r="E10" s="533" t="e">
        <f t="shared" si="6"/>
        <v>#DIV/0!</v>
      </c>
      <c r="F10" s="428">
        <f>ROUND(I10+K10+M10+O10+Q10+S10+U10+W10+Y10,2)</f>
        <v>0</v>
      </c>
      <c r="G10" s="428">
        <f>ROUND(J10+L10+N10+P10+R10+T10+V10+X10+Z10,2)</f>
        <v>0</v>
      </c>
      <c r="H10" s="428">
        <f>SUM(H12:H18)</f>
        <v>0</v>
      </c>
      <c r="I10" s="442">
        <f>SUM(I12:I18)</f>
        <v>0</v>
      </c>
      <c r="J10" s="442">
        <f t="shared" ref="J10:Z10" si="9">SUM(J12:J18)</f>
        <v>0</v>
      </c>
      <c r="K10" s="442">
        <f t="shared" si="9"/>
        <v>0</v>
      </c>
      <c r="L10" s="442">
        <f t="shared" si="9"/>
        <v>0</v>
      </c>
      <c r="M10" s="442">
        <f t="shared" si="9"/>
        <v>0</v>
      </c>
      <c r="N10" s="442">
        <f t="shared" si="9"/>
        <v>0</v>
      </c>
      <c r="O10" s="442">
        <f t="shared" si="9"/>
        <v>0</v>
      </c>
      <c r="P10" s="442">
        <f t="shared" si="9"/>
        <v>0</v>
      </c>
      <c r="Q10" s="442">
        <f t="shared" si="9"/>
        <v>0</v>
      </c>
      <c r="R10" s="442">
        <f t="shared" si="9"/>
        <v>0</v>
      </c>
      <c r="S10" s="442">
        <f t="shared" si="9"/>
        <v>0</v>
      </c>
      <c r="T10" s="442">
        <f t="shared" si="9"/>
        <v>0</v>
      </c>
      <c r="U10" s="442">
        <f t="shared" si="9"/>
        <v>0</v>
      </c>
      <c r="V10" s="442">
        <f t="shared" si="9"/>
        <v>0</v>
      </c>
      <c r="W10" s="442">
        <f t="shared" si="9"/>
        <v>0</v>
      </c>
      <c r="X10" s="442">
        <f t="shared" si="9"/>
        <v>0</v>
      </c>
      <c r="Y10" s="442">
        <f t="shared" si="9"/>
        <v>0</v>
      </c>
      <c r="Z10" s="442">
        <f t="shared" si="9"/>
        <v>0</v>
      </c>
      <c r="AF10" s="419"/>
      <c r="AG10" s="419"/>
      <c r="AH10" s="419"/>
      <c r="AI10" s="419"/>
      <c r="AJ10" s="419"/>
      <c r="AK10" s="419"/>
      <c r="AL10" s="419"/>
      <c r="AM10" s="419"/>
      <c r="AN10" s="419"/>
      <c r="AO10" s="419"/>
      <c r="AP10" s="419"/>
      <c r="AQ10" s="419"/>
      <c r="AR10" s="419"/>
      <c r="AS10" s="419"/>
      <c r="AT10" s="419"/>
      <c r="AU10" s="419"/>
    </row>
    <row r="11" spans="1:69">
      <c r="A11" s="437" t="s">
        <v>242</v>
      </c>
      <c r="B11" s="438" t="s">
        <v>243</v>
      </c>
      <c r="C11" s="457"/>
      <c r="D11" s="439">
        <f t="shared" ref="D11:D27" si="10">IF(C11="IZVĒLIETIES!","norādiet likmi!",F11+G11)</f>
        <v>0</v>
      </c>
      <c r="E11" s="533" t="e">
        <f t="shared" si="6"/>
        <v>#DIV/0!</v>
      </c>
      <c r="F11" s="439">
        <f t="shared" ref="F11:G18" si="11">ROUND(I11+K11+M11+O11+Q11+S11+U11+W11+Y11,2)</f>
        <v>0</v>
      </c>
      <c r="G11" s="439">
        <f>ROUND(J11+L11+N11+P11+R11+T11+V11+X11+Z11,2)</f>
        <v>0</v>
      </c>
      <c r="H11" s="553">
        <f>SUM(H12:H13)</f>
        <v>0</v>
      </c>
      <c r="I11" s="442">
        <f>SUM(I12:I13)</f>
        <v>0</v>
      </c>
      <c r="J11" s="442">
        <f t="shared" ref="J11:Z11" si="12">SUM(J12:J13)</f>
        <v>0</v>
      </c>
      <c r="K11" s="442">
        <f t="shared" si="12"/>
        <v>0</v>
      </c>
      <c r="L11" s="442">
        <f t="shared" si="12"/>
        <v>0</v>
      </c>
      <c r="M11" s="442">
        <f t="shared" si="12"/>
        <v>0</v>
      </c>
      <c r="N11" s="442">
        <f t="shared" si="12"/>
        <v>0</v>
      </c>
      <c r="O11" s="442">
        <f t="shared" si="12"/>
        <v>0</v>
      </c>
      <c r="P11" s="442">
        <f t="shared" si="12"/>
        <v>0</v>
      </c>
      <c r="Q11" s="442">
        <f t="shared" si="12"/>
        <v>0</v>
      </c>
      <c r="R11" s="442">
        <f t="shared" si="12"/>
        <v>0</v>
      </c>
      <c r="S11" s="442">
        <f t="shared" si="12"/>
        <v>0</v>
      </c>
      <c r="T11" s="442">
        <f t="shared" si="12"/>
        <v>0</v>
      </c>
      <c r="U11" s="442">
        <f t="shared" si="12"/>
        <v>0</v>
      </c>
      <c r="V11" s="442">
        <f t="shared" si="12"/>
        <v>0</v>
      </c>
      <c r="W11" s="442">
        <f t="shared" si="12"/>
        <v>0</v>
      </c>
      <c r="X11" s="442">
        <f t="shared" si="12"/>
        <v>0</v>
      </c>
      <c r="Y11" s="442">
        <f t="shared" si="12"/>
        <v>0</v>
      </c>
      <c r="Z11" s="442">
        <f t="shared" si="12"/>
        <v>0</v>
      </c>
      <c r="AF11" s="419"/>
      <c r="AG11" s="419"/>
      <c r="AH11" s="419"/>
      <c r="AI11" s="419"/>
      <c r="AJ11" s="419"/>
      <c r="AK11" s="419"/>
      <c r="AL11" s="419"/>
      <c r="AM11" s="419"/>
      <c r="AN11" s="419"/>
      <c r="AO11" s="419"/>
      <c r="AP11" s="419"/>
      <c r="AQ11" s="419"/>
      <c r="AR11" s="419"/>
      <c r="AS11" s="419"/>
      <c r="AT11" s="419"/>
      <c r="AU11" s="419"/>
    </row>
    <row r="12" spans="1:69" ht="12.75" customHeight="1">
      <c r="A12" s="437" t="s">
        <v>472</v>
      </c>
      <c r="B12" s="438" t="s">
        <v>682</v>
      </c>
      <c r="C12" s="457">
        <v>0.85</v>
      </c>
      <c r="D12" s="439">
        <f t="shared" si="10"/>
        <v>0</v>
      </c>
      <c r="E12" s="533" t="e">
        <f t="shared" si="6"/>
        <v>#DIV/0!</v>
      </c>
      <c r="F12" s="439">
        <f t="shared" si="11"/>
        <v>0</v>
      </c>
      <c r="G12" s="439">
        <f t="shared" si="11"/>
        <v>0</v>
      </c>
      <c r="H12" s="439">
        <f>IF(C12&lt;1,F12*C12,0)</f>
        <v>0</v>
      </c>
      <c r="I12" s="531"/>
      <c r="J12" s="531"/>
      <c r="K12" s="531"/>
      <c r="L12" s="531"/>
      <c r="M12" s="531"/>
      <c r="N12" s="531"/>
      <c r="O12" s="531"/>
      <c r="P12" s="531"/>
      <c r="Q12" s="531"/>
      <c r="R12" s="531"/>
      <c r="S12" s="531"/>
      <c r="T12" s="531"/>
      <c r="U12" s="531"/>
      <c r="V12" s="531"/>
      <c r="W12" s="531"/>
      <c r="X12" s="531"/>
      <c r="Y12" s="531"/>
      <c r="Z12" s="531"/>
      <c r="AF12" s="419"/>
      <c r="AG12" s="419"/>
      <c r="AH12" s="419"/>
      <c r="AI12" s="419"/>
      <c r="AJ12" s="419"/>
      <c r="AK12" s="419"/>
      <c r="AL12" s="419"/>
      <c r="AM12" s="419"/>
      <c r="AN12" s="419"/>
      <c r="AO12" s="419"/>
      <c r="AP12" s="419"/>
      <c r="AQ12" s="419"/>
      <c r="AR12" s="419"/>
      <c r="AS12" s="419"/>
      <c r="AT12" s="419"/>
      <c r="AU12" s="419"/>
    </row>
    <row r="13" spans="1:69">
      <c r="A13" s="437" t="s">
        <v>473</v>
      </c>
      <c r="B13" s="438" t="s">
        <v>459</v>
      </c>
      <c r="C13" s="457">
        <v>1</v>
      </c>
      <c r="D13" s="439">
        <f t="shared" si="10"/>
        <v>0</v>
      </c>
      <c r="E13" s="533" t="e">
        <f t="shared" si="6"/>
        <v>#DIV/0!</v>
      </c>
      <c r="F13" s="439">
        <f t="shared" si="11"/>
        <v>0</v>
      </c>
      <c r="G13" s="439">
        <f t="shared" si="11"/>
        <v>0</v>
      </c>
      <c r="H13" s="439">
        <f>IF(C13&lt;=1,F13*C13,0)</f>
        <v>0</v>
      </c>
      <c r="I13" s="440">
        <v>0</v>
      </c>
      <c r="J13" s="440">
        <v>0</v>
      </c>
      <c r="K13" s="440">
        <v>0</v>
      </c>
      <c r="L13" s="440">
        <v>0</v>
      </c>
      <c r="M13" s="440">
        <v>0</v>
      </c>
      <c r="N13" s="440">
        <v>0</v>
      </c>
      <c r="O13" s="440">
        <v>0</v>
      </c>
      <c r="P13" s="440">
        <v>0</v>
      </c>
      <c r="Q13" s="440">
        <v>0</v>
      </c>
      <c r="R13" s="440">
        <v>0</v>
      </c>
      <c r="S13" s="440">
        <v>0</v>
      </c>
      <c r="T13" s="440">
        <v>0</v>
      </c>
      <c r="U13" s="440">
        <v>0</v>
      </c>
      <c r="V13" s="440">
        <v>0</v>
      </c>
      <c r="W13" s="440">
        <v>0</v>
      </c>
      <c r="X13" s="440">
        <v>0</v>
      </c>
      <c r="Y13" s="440">
        <v>0</v>
      </c>
      <c r="Z13" s="440">
        <v>0</v>
      </c>
      <c r="AF13" s="419"/>
      <c r="AG13" s="419"/>
      <c r="AH13" s="419"/>
      <c r="AI13" s="419"/>
      <c r="AJ13" s="419"/>
      <c r="AK13" s="419"/>
      <c r="AL13" s="419"/>
      <c r="AM13" s="419"/>
      <c r="AN13" s="419"/>
      <c r="AO13" s="419"/>
      <c r="AP13" s="419"/>
      <c r="AQ13" s="419"/>
      <c r="AR13" s="419"/>
      <c r="AS13" s="419"/>
      <c r="AT13" s="419"/>
      <c r="AU13" s="419"/>
    </row>
    <row r="14" spans="1:69">
      <c r="A14" s="437" t="s">
        <v>244</v>
      </c>
      <c r="B14" s="438" t="s">
        <v>245</v>
      </c>
      <c r="C14" s="457">
        <v>0.85</v>
      </c>
      <c r="D14" s="439">
        <f t="shared" si="10"/>
        <v>0</v>
      </c>
      <c r="E14" s="533" t="e">
        <f t="shared" si="6"/>
        <v>#DIV/0!</v>
      </c>
      <c r="F14" s="439">
        <f t="shared" si="11"/>
        <v>0</v>
      </c>
      <c r="G14" s="439">
        <f t="shared" si="7"/>
        <v>0</v>
      </c>
      <c r="H14" s="439">
        <f t="shared" ref="H14:H20" si="13">IF(C14&lt;1,F14*C14,0)</f>
        <v>0</v>
      </c>
      <c r="I14" s="531"/>
      <c r="J14" s="531"/>
      <c r="K14" s="531"/>
      <c r="L14" s="531"/>
      <c r="M14" s="531"/>
      <c r="N14" s="531"/>
      <c r="O14" s="531"/>
      <c r="P14" s="531"/>
      <c r="Q14" s="531"/>
      <c r="R14" s="531"/>
      <c r="S14" s="531"/>
      <c r="T14" s="531"/>
      <c r="U14" s="531"/>
      <c r="V14" s="531"/>
      <c r="W14" s="531"/>
      <c r="X14" s="531"/>
      <c r="Y14" s="531"/>
      <c r="Z14" s="531"/>
      <c r="AF14" s="419"/>
      <c r="AG14" s="419"/>
      <c r="AH14" s="419"/>
      <c r="AI14" s="419"/>
      <c r="AJ14" s="419"/>
      <c r="AK14" s="419"/>
      <c r="AL14" s="419"/>
      <c r="AM14" s="419"/>
      <c r="AN14" s="419"/>
      <c r="AO14" s="419"/>
      <c r="AP14" s="419"/>
      <c r="AQ14" s="419"/>
      <c r="AR14" s="419"/>
      <c r="AS14" s="419"/>
      <c r="AT14" s="419"/>
      <c r="AU14" s="419"/>
    </row>
    <row r="15" spans="1:69">
      <c r="A15" s="437" t="s">
        <v>246</v>
      </c>
      <c r="B15" s="438" t="s">
        <v>456</v>
      </c>
      <c r="C15" s="457">
        <v>0.85</v>
      </c>
      <c r="D15" s="439">
        <f t="shared" si="10"/>
        <v>0</v>
      </c>
      <c r="E15" s="533" t="e">
        <f t="shared" si="6"/>
        <v>#DIV/0!</v>
      </c>
      <c r="F15" s="439">
        <f t="shared" si="11"/>
        <v>0</v>
      </c>
      <c r="G15" s="439">
        <f t="shared" si="7"/>
        <v>0</v>
      </c>
      <c r="H15" s="439">
        <f t="shared" si="13"/>
        <v>0</v>
      </c>
      <c r="I15" s="531"/>
      <c r="J15" s="531"/>
      <c r="K15" s="531"/>
      <c r="L15" s="531"/>
      <c r="M15" s="531"/>
      <c r="N15" s="531"/>
      <c r="O15" s="531"/>
      <c r="P15" s="531"/>
      <c r="Q15" s="531"/>
      <c r="R15" s="531"/>
      <c r="S15" s="531"/>
      <c r="T15" s="531"/>
      <c r="U15" s="531"/>
      <c r="V15" s="531"/>
      <c r="W15" s="531"/>
      <c r="X15" s="531"/>
      <c r="Y15" s="531"/>
      <c r="Z15" s="531"/>
      <c r="AF15" s="419"/>
      <c r="AG15" s="419"/>
      <c r="AH15" s="419"/>
      <c r="AI15" s="419"/>
      <c r="AJ15" s="419"/>
      <c r="AK15" s="419"/>
      <c r="AL15" s="419"/>
      <c r="AM15" s="419"/>
      <c r="AN15" s="419"/>
      <c r="AO15" s="419"/>
      <c r="AP15" s="419"/>
      <c r="AQ15" s="419"/>
      <c r="AR15" s="419"/>
      <c r="AS15" s="419"/>
      <c r="AT15" s="419"/>
      <c r="AU15" s="419"/>
    </row>
    <row r="16" spans="1:69" ht="15" customHeight="1">
      <c r="A16" s="437" t="s">
        <v>247</v>
      </c>
      <c r="B16" s="438" t="s">
        <v>370</v>
      </c>
      <c r="C16" s="457">
        <v>0.85</v>
      </c>
      <c r="D16" s="439">
        <f t="shared" si="10"/>
        <v>0</v>
      </c>
      <c r="E16" s="533" t="e">
        <f t="shared" si="6"/>
        <v>#DIV/0!</v>
      </c>
      <c r="F16" s="439">
        <f t="shared" si="11"/>
        <v>0</v>
      </c>
      <c r="G16" s="439">
        <f>ROUND(J16+L16+N16+P16+R16+T16+V16+X16+Z16,2)</f>
        <v>0</v>
      </c>
      <c r="H16" s="439">
        <f t="shared" si="13"/>
        <v>0</v>
      </c>
      <c r="I16" s="531"/>
      <c r="J16" s="531"/>
      <c r="K16" s="531"/>
      <c r="L16" s="531"/>
      <c r="M16" s="531"/>
      <c r="N16" s="531"/>
      <c r="O16" s="531"/>
      <c r="P16" s="531"/>
      <c r="Q16" s="531"/>
      <c r="R16" s="531"/>
      <c r="S16" s="531"/>
      <c r="T16" s="531"/>
      <c r="U16" s="531"/>
      <c r="V16" s="531"/>
      <c r="W16" s="531"/>
      <c r="X16" s="531"/>
      <c r="Y16" s="531"/>
      <c r="Z16" s="531"/>
      <c r="AF16" s="419"/>
      <c r="AG16" s="419"/>
      <c r="AH16" s="419"/>
      <c r="AI16" s="419"/>
      <c r="AJ16" s="419"/>
      <c r="AK16" s="419"/>
      <c r="AL16" s="419"/>
      <c r="AM16" s="419"/>
      <c r="AN16" s="419"/>
      <c r="AO16" s="419"/>
      <c r="AP16" s="419"/>
      <c r="AQ16" s="419"/>
      <c r="AR16" s="419"/>
      <c r="AS16" s="419"/>
      <c r="AT16" s="419"/>
      <c r="AU16" s="419"/>
    </row>
    <row r="17" spans="1:69" s="69" customFormat="1">
      <c r="A17" s="546" t="s">
        <v>248</v>
      </c>
      <c r="B17" s="547" t="s">
        <v>249</v>
      </c>
      <c r="C17" s="457">
        <v>0.85</v>
      </c>
      <c r="D17" s="440">
        <f t="shared" si="10"/>
        <v>0</v>
      </c>
      <c r="E17" s="545" t="e">
        <f t="shared" si="6"/>
        <v>#DIV/0!</v>
      </c>
      <c r="F17" s="440">
        <f t="shared" si="11"/>
        <v>0</v>
      </c>
      <c r="G17" s="440">
        <f t="shared" si="7"/>
        <v>0</v>
      </c>
      <c r="H17" s="440">
        <f t="shared" si="13"/>
        <v>0</v>
      </c>
      <c r="I17" s="440">
        <v>0</v>
      </c>
      <c r="J17" s="440">
        <v>0</v>
      </c>
      <c r="K17" s="440">
        <v>0</v>
      </c>
      <c r="L17" s="440">
        <v>0</v>
      </c>
      <c r="M17" s="440">
        <v>0</v>
      </c>
      <c r="N17" s="440">
        <v>0</v>
      </c>
      <c r="O17" s="440">
        <v>0</v>
      </c>
      <c r="P17" s="440">
        <v>0</v>
      </c>
      <c r="Q17" s="440">
        <v>0</v>
      </c>
      <c r="R17" s="440">
        <v>0</v>
      </c>
      <c r="S17" s="440">
        <v>0</v>
      </c>
      <c r="T17" s="440">
        <v>0</v>
      </c>
      <c r="U17" s="440">
        <v>0</v>
      </c>
      <c r="V17" s="440">
        <v>0</v>
      </c>
      <c r="W17" s="440">
        <v>0</v>
      </c>
      <c r="X17" s="440">
        <v>0</v>
      </c>
      <c r="Y17" s="440">
        <v>0</v>
      </c>
      <c r="Z17" s="440">
        <v>0</v>
      </c>
      <c r="AF17" s="419"/>
      <c r="AG17" s="419"/>
      <c r="AH17" s="419"/>
      <c r="AI17" s="419"/>
      <c r="AJ17" s="419"/>
      <c r="AK17" s="419"/>
      <c r="AL17" s="419"/>
      <c r="AM17" s="419"/>
      <c r="AN17" s="419"/>
      <c r="AO17" s="419"/>
      <c r="AP17" s="419"/>
      <c r="AQ17" s="419"/>
      <c r="AR17" s="419"/>
      <c r="AS17" s="419"/>
      <c r="AT17" s="419"/>
      <c r="AU17" s="419"/>
    </row>
    <row r="18" spans="1:69">
      <c r="A18" s="437" t="s">
        <v>250</v>
      </c>
      <c r="B18" s="438" t="s">
        <v>165</v>
      </c>
      <c r="C18" s="457">
        <v>0.85</v>
      </c>
      <c r="D18" s="439">
        <f t="shared" si="10"/>
        <v>0</v>
      </c>
      <c r="E18" s="533" t="e">
        <f t="shared" si="6"/>
        <v>#DIV/0!</v>
      </c>
      <c r="F18" s="439">
        <f t="shared" si="11"/>
        <v>0</v>
      </c>
      <c r="G18" s="439">
        <f t="shared" si="7"/>
        <v>0</v>
      </c>
      <c r="H18" s="439">
        <f t="shared" si="13"/>
        <v>0</v>
      </c>
      <c r="I18" s="531"/>
      <c r="J18" s="531"/>
      <c r="K18" s="531"/>
      <c r="L18" s="531"/>
      <c r="M18" s="531"/>
      <c r="N18" s="531"/>
      <c r="O18" s="531"/>
      <c r="P18" s="531"/>
      <c r="Q18" s="531"/>
      <c r="R18" s="531"/>
      <c r="S18" s="531"/>
      <c r="T18" s="531"/>
      <c r="U18" s="531"/>
      <c r="V18" s="531"/>
      <c r="W18" s="531"/>
      <c r="X18" s="531"/>
      <c r="Y18" s="531"/>
      <c r="Z18" s="531"/>
      <c r="AF18" s="419"/>
      <c r="AG18" s="419"/>
      <c r="AH18" s="419"/>
      <c r="AI18" s="419"/>
      <c r="AJ18" s="419"/>
      <c r="AK18" s="419"/>
      <c r="AL18" s="419"/>
      <c r="AM18" s="419"/>
      <c r="AN18" s="419"/>
      <c r="AO18" s="419"/>
      <c r="AP18" s="419"/>
      <c r="AQ18" s="419"/>
      <c r="AR18" s="419"/>
      <c r="AS18" s="419"/>
      <c r="AT18" s="419"/>
      <c r="AU18" s="419"/>
    </row>
    <row r="19" spans="1:69">
      <c r="A19" s="423">
        <v>9</v>
      </c>
      <c r="B19" s="424" t="s">
        <v>252</v>
      </c>
      <c r="C19" s="457">
        <v>0.85</v>
      </c>
      <c r="D19" s="428">
        <f t="shared" si="10"/>
        <v>0</v>
      </c>
      <c r="E19" s="533" t="e">
        <f t="shared" si="6"/>
        <v>#DIV/0!</v>
      </c>
      <c r="F19" s="428">
        <f t="shared" si="7"/>
        <v>0</v>
      </c>
      <c r="G19" s="428">
        <f t="shared" si="7"/>
        <v>0</v>
      </c>
      <c r="H19" s="428">
        <f t="shared" si="13"/>
        <v>0</v>
      </c>
      <c r="I19" s="531"/>
      <c r="J19" s="531"/>
      <c r="K19" s="531"/>
      <c r="L19" s="531"/>
      <c r="M19" s="531"/>
      <c r="N19" s="531"/>
      <c r="O19" s="531"/>
      <c r="P19" s="531"/>
      <c r="Q19" s="531"/>
      <c r="R19" s="531"/>
      <c r="S19" s="531"/>
      <c r="T19" s="531"/>
      <c r="U19" s="531"/>
      <c r="V19" s="531"/>
      <c r="W19" s="531"/>
      <c r="X19" s="531"/>
      <c r="Y19" s="531"/>
      <c r="Z19" s="531"/>
      <c r="AF19" s="419"/>
      <c r="AG19" s="419"/>
      <c r="AH19" s="419"/>
      <c r="AI19" s="419"/>
      <c r="AJ19" s="419"/>
      <c r="AK19" s="419"/>
      <c r="AL19" s="419"/>
      <c r="AM19" s="419"/>
      <c r="AN19" s="419"/>
      <c r="AO19" s="419"/>
      <c r="AP19" s="419"/>
      <c r="AQ19" s="419"/>
      <c r="AR19" s="419"/>
      <c r="AS19" s="419"/>
      <c r="AT19" s="419"/>
      <c r="AU19" s="419"/>
    </row>
    <row r="20" spans="1:69">
      <c r="A20" s="423">
        <v>10</v>
      </c>
      <c r="B20" s="424" t="s">
        <v>253</v>
      </c>
      <c r="C20" s="457">
        <v>0.85</v>
      </c>
      <c r="D20" s="428">
        <f t="shared" si="10"/>
        <v>0</v>
      </c>
      <c r="E20" s="533" t="e">
        <f t="shared" si="6"/>
        <v>#DIV/0!</v>
      </c>
      <c r="F20" s="428">
        <f>ROUND(I20+K20+M20+O20+Q20+S20+U20+W20+Y20,2)</f>
        <v>0</v>
      </c>
      <c r="G20" s="428">
        <f t="shared" si="7"/>
        <v>0</v>
      </c>
      <c r="H20" s="428">
        <f t="shared" si="13"/>
        <v>0</v>
      </c>
      <c r="I20" s="531"/>
      <c r="J20" s="531"/>
      <c r="K20" s="531"/>
      <c r="L20" s="531"/>
      <c r="M20" s="531"/>
      <c r="N20" s="531"/>
      <c r="O20" s="531"/>
      <c r="P20" s="531"/>
      <c r="Q20" s="531"/>
      <c r="R20" s="531"/>
      <c r="S20" s="531"/>
      <c r="T20" s="531"/>
      <c r="U20" s="531"/>
      <c r="V20" s="531"/>
      <c r="W20" s="531"/>
      <c r="X20" s="531"/>
      <c r="Y20" s="531"/>
      <c r="Z20" s="531"/>
      <c r="AF20" s="419"/>
      <c r="AG20" s="419"/>
      <c r="AH20" s="419"/>
      <c r="AI20" s="419"/>
      <c r="AJ20" s="419"/>
      <c r="AK20" s="419"/>
      <c r="AL20" s="419"/>
      <c r="AM20" s="419"/>
      <c r="AN20" s="419"/>
      <c r="AO20" s="419"/>
      <c r="AP20" s="419"/>
      <c r="AQ20" s="419"/>
      <c r="AR20" s="419"/>
      <c r="AS20" s="419"/>
      <c r="AT20" s="419"/>
      <c r="AU20" s="419"/>
    </row>
    <row r="21" spans="1:69" ht="25.5">
      <c r="A21" s="423">
        <v>11</v>
      </c>
      <c r="B21" s="424" t="s">
        <v>254</v>
      </c>
      <c r="C21" s="457"/>
      <c r="D21" s="428">
        <f t="shared" si="10"/>
        <v>0</v>
      </c>
      <c r="E21" s="533" t="e">
        <f t="shared" si="6"/>
        <v>#DIV/0!</v>
      </c>
      <c r="F21" s="428">
        <f t="shared" ref="F21:G23" si="14">ROUND(I21+K21+M21+O21+Q21+S21+U21+W21+Y21,2)</f>
        <v>0</v>
      </c>
      <c r="G21" s="439">
        <f>ROUND(J21+L21+N21+P21+R21+T21+V21+X21+Z21,2)</f>
        <v>0</v>
      </c>
      <c r="H21" s="442">
        <f>SUM(H22:H23)</f>
        <v>0</v>
      </c>
      <c r="I21" s="442">
        <f>SUM(I22:I23)</f>
        <v>0</v>
      </c>
      <c r="J21" s="442">
        <f t="shared" ref="J21:Z21" si="15">SUM(J22:J23)</f>
        <v>0</v>
      </c>
      <c r="K21" s="442">
        <f t="shared" si="15"/>
        <v>0</v>
      </c>
      <c r="L21" s="442">
        <f t="shared" si="15"/>
        <v>0</v>
      </c>
      <c r="M21" s="442">
        <f t="shared" si="15"/>
        <v>0</v>
      </c>
      <c r="N21" s="442">
        <f t="shared" si="15"/>
        <v>0</v>
      </c>
      <c r="O21" s="442">
        <f t="shared" si="15"/>
        <v>0</v>
      </c>
      <c r="P21" s="442">
        <f t="shared" si="15"/>
        <v>0</v>
      </c>
      <c r="Q21" s="442">
        <f t="shared" si="15"/>
        <v>0</v>
      </c>
      <c r="R21" s="442">
        <f t="shared" si="15"/>
        <v>0</v>
      </c>
      <c r="S21" s="442">
        <f t="shared" si="15"/>
        <v>0</v>
      </c>
      <c r="T21" s="442">
        <f t="shared" si="15"/>
        <v>0</v>
      </c>
      <c r="U21" s="442">
        <f t="shared" si="15"/>
        <v>0</v>
      </c>
      <c r="V21" s="442">
        <f t="shared" si="15"/>
        <v>0</v>
      </c>
      <c r="W21" s="442">
        <f t="shared" si="15"/>
        <v>0</v>
      </c>
      <c r="X21" s="442">
        <f t="shared" si="15"/>
        <v>0</v>
      </c>
      <c r="Y21" s="442">
        <f t="shared" si="15"/>
        <v>0</v>
      </c>
      <c r="Z21" s="442">
        <f t="shared" si="15"/>
        <v>0</v>
      </c>
      <c r="AF21" s="419"/>
      <c r="AG21" s="419"/>
      <c r="AH21" s="419"/>
      <c r="AI21" s="419"/>
      <c r="AJ21" s="419"/>
      <c r="AK21" s="419"/>
      <c r="AL21" s="419"/>
      <c r="AM21" s="419"/>
      <c r="AN21" s="419"/>
      <c r="AO21" s="419"/>
      <c r="AP21" s="419"/>
      <c r="AQ21" s="419"/>
      <c r="AR21" s="419"/>
      <c r="AS21" s="419"/>
      <c r="AT21" s="419"/>
      <c r="AU21" s="419"/>
    </row>
    <row r="22" spans="1:69" ht="25.5">
      <c r="A22" s="437" t="s">
        <v>474</v>
      </c>
      <c r="B22" s="438" t="s">
        <v>683</v>
      </c>
      <c r="C22" s="457">
        <v>0.85</v>
      </c>
      <c r="D22" s="439">
        <f t="shared" si="10"/>
        <v>0</v>
      </c>
      <c r="E22" s="533" t="e">
        <f t="shared" si="6"/>
        <v>#DIV/0!</v>
      </c>
      <c r="F22" s="439">
        <f t="shared" si="14"/>
        <v>0</v>
      </c>
      <c r="G22" s="439">
        <f t="shared" si="14"/>
        <v>0</v>
      </c>
      <c r="H22" s="439">
        <f>IF(C22&lt;1,F22*C22,0)</f>
        <v>0</v>
      </c>
      <c r="I22" s="474"/>
      <c r="J22" s="474"/>
      <c r="K22" s="474"/>
      <c r="L22" s="474"/>
      <c r="M22" s="474"/>
      <c r="N22" s="474"/>
      <c r="O22" s="474"/>
      <c r="P22" s="474"/>
      <c r="Q22" s="474"/>
      <c r="R22" s="474"/>
      <c r="S22" s="474"/>
      <c r="T22" s="474"/>
      <c r="U22" s="474"/>
      <c r="V22" s="474"/>
      <c r="W22" s="474"/>
      <c r="X22" s="474"/>
      <c r="Y22" s="474"/>
      <c r="Z22" s="474"/>
      <c r="AF22" s="419"/>
      <c r="AG22" s="419"/>
      <c r="AH22" s="419"/>
      <c r="AI22" s="419"/>
      <c r="AJ22" s="419"/>
      <c r="AK22" s="419"/>
      <c r="AL22" s="419"/>
      <c r="AM22" s="419"/>
      <c r="AN22" s="419"/>
      <c r="AO22" s="419"/>
      <c r="AP22" s="419"/>
      <c r="AQ22" s="419"/>
      <c r="AR22" s="419"/>
      <c r="AS22" s="419"/>
      <c r="AT22" s="419"/>
      <c r="AU22" s="419"/>
    </row>
    <row r="23" spans="1:69" ht="25.5">
      <c r="A23" s="437" t="s">
        <v>475</v>
      </c>
      <c r="B23" s="438" t="s">
        <v>460</v>
      </c>
      <c r="C23" s="457">
        <v>1</v>
      </c>
      <c r="D23" s="439">
        <f t="shared" si="10"/>
        <v>0</v>
      </c>
      <c r="E23" s="533" t="e">
        <f t="shared" si="6"/>
        <v>#DIV/0!</v>
      </c>
      <c r="F23" s="439">
        <f t="shared" si="14"/>
        <v>0</v>
      </c>
      <c r="G23" s="439">
        <f t="shared" si="14"/>
        <v>0</v>
      </c>
      <c r="H23" s="439">
        <f>IF(C23&lt;=1,F23*C23,0)</f>
        <v>0</v>
      </c>
      <c r="I23" s="440">
        <v>0</v>
      </c>
      <c r="J23" s="440">
        <v>0</v>
      </c>
      <c r="K23" s="440">
        <v>0</v>
      </c>
      <c r="L23" s="440">
        <v>0</v>
      </c>
      <c r="M23" s="440">
        <v>0</v>
      </c>
      <c r="N23" s="440">
        <v>0</v>
      </c>
      <c r="O23" s="440">
        <v>0</v>
      </c>
      <c r="P23" s="440">
        <v>0</v>
      </c>
      <c r="Q23" s="440">
        <v>0</v>
      </c>
      <c r="R23" s="440">
        <v>0</v>
      </c>
      <c r="S23" s="440">
        <v>0</v>
      </c>
      <c r="T23" s="440">
        <v>0</v>
      </c>
      <c r="U23" s="440">
        <v>0</v>
      </c>
      <c r="V23" s="440">
        <v>0</v>
      </c>
      <c r="W23" s="440">
        <v>0</v>
      </c>
      <c r="X23" s="440">
        <v>0</v>
      </c>
      <c r="Y23" s="440">
        <v>0</v>
      </c>
      <c r="Z23" s="440">
        <v>0</v>
      </c>
      <c r="AF23" s="419"/>
      <c r="AG23" s="419"/>
      <c r="AH23" s="419"/>
      <c r="AI23" s="419"/>
      <c r="AJ23" s="419"/>
      <c r="AK23" s="419"/>
      <c r="AL23" s="419"/>
      <c r="AM23" s="419"/>
      <c r="AN23" s="419"/>
      <c r="AO23" s="419"/>
      <c r="AP23" s="419"/>
      <c r="AQ23" s="419"/>
      <c r="AR23" s="419"/>
      <c r="AS23" s="419"/>
      <c r="AT23" s="419"/>
      <c r="AU23" s="419"/>
    </row>
    <row r="24" spans="1:69">
      <c r="A24" s="423">
        <v>13</v>
      </c>
      <c r="B24" s="424" t="s">
        <v>256</v>
      </c>
      <c r="C24" s="457">
        <v>0.85</v>
      </c>
      <c r="D24" s="428">
        <f t="shared" si="10"/>
        <v>0</v>
      </c>
      <c r="E24" s="533" t="e">
        <f>D24/$D$28</f>
        <v>#DIV/0!</v>
      </c>
      <c r="F24" s="428">
        <f t="shared" si="7"/>
        <v>0</v>
      </c>
      <c r="G24" s="428">
        <f t="shared" si="7"/>
        <v>0</v>
      </c>
      <c r="H24" s="428">
        <f>IF(C24&lt;1,F24*C24,0)</f>
        <v>0</v>
      </c>
      <c r="I24" s="435">
        <v>0</v>
      </c>
      <c r="J24" s="435">
        <v>0</v>
      </c>
      <c r="K24" s="435"/>
      <c r="L24" s="435">
        <v>0</v>
      </c>
      <c r="M24" s="435"/>
      <c r="N24" s="435">
        <v>0</v>
      </c>
      <c r="O24" s="435"/>
      <c r="P24" s="435">
        <v>0</v>
      </c>
      <c r="Q24" s="435"/>
      <c r="R24" s="435">
        <v>0</v>
      </c>
      <c r="S24" s="435"/>
      <c r="T24" s="435">
        <v>0</v>
      </c>
      <c r="U24" s="435"/>
      <c r="V24" s="435"/>
      <c r="W24" s="435"/>
      <c r="X24" s="435"/>
      <c r="Y24" s="435"/>
      <c r="Z24" s="435"/>
      <c r="AF24" s="419"/>
      <c r="AG24" s="419"/>
      <c r="AH24" s="419"/>
      <c r="AI24" s="419"/>
      <c r="AJ24" s="419"/>
      <c r="AK24" s="419"/>
      <c r="AL24" s="419"/>
      <c r="AM24" s="419"/>
      <c r="AN24" s="419"/>
      <c r="AO24" s="419"/>
      <c r="AP24" s="419"/>
      <c r="AQ24" s="419"/>
      <c r="AR24" s="419"/>
      <c r="AS24" s="419"/>
      <c r="AT24" s="419"/>
      <c r="AU24" s="419"/>
    </row>
    <row r="25" spans="1:69">
      <c r="A25" s="423">
        <v>15</v>
      </c>
      <c r="B25" s="424" t="s">
        <v>258</v>
      </c>
      <c r="C25" s="457"/>
      <c r="D25" s="428">
        <f t="shared" si="10"/>
        <v>0</v>
      </c>
      <c r="E25" s="533" t="e">
        <f>D25/$D$28</f>
        <v>#DIV/0!</v>
      </c>
      <c r="F25" s="428">
        <f>ROUND(I25+K25+M25+O25+Q25+S25+U25+W25+Y25,2)</f>
        <v>0</v>
      </c>
      <c r="G25" s="428">
        <f>ROUND(J25+L25+N25+P25+R25+T25+V25+X25+Z25,2)</f>
        <v>0</v>
      </c>
      <c r="H25" s="428">
        <f>SUM(H26:H27)</f>
        <v>0</v>
      </c>
      <c r="I25" s="428">
        <f>SUM(I26:I27)</f>
        <v>0</v>
      </c>
      <c r="J25" s="428">
        <f t="shared" ref="J25:Z25" si="16">SUM(J26:J27)</f>
        <v>0</v>
      </c>
      <c r="K25" s="428">
        <f t="shared" si="16"/>
        <v>0</v>
      </c>
      <c r="L25" s="428">
        <f t="shared" si="16"/>
        <v>0</v>
      </c>
      <c r="M25" s="428">
        <f t="shared" si="16"/>
        <v>0</v>
      </c>
      <c r="N25" s="428">
        <f t="shared" si="16"/>
        <v>0</v>
      </c>
      <c r="O25" s="428">
        <f t="shared" si="16"/>
        <v>0</v>
      </c>
      <c r="P25" s="428">
        <f t="shared" si="16"/>
        <v>0</v>
      </c>
      <c r="Q25" s="428">
        <f t="shared" si="16"/>
        <v>0</v>
      </c>
      <c r="R25" s="428">
        <f t="shared" si="16"/>
        <v>0</v>
      </c>
      <c r="S25" s="428">
        <f t="shared" si="16"/>
        <v>0</v>
      </c>
      <c r="T25" s="428">
        <f t="shared" si="16"/>
        <v>0</v>
      </c>
      <c r="U25" s="428">
        <f t="shared" si="16"/>
        <v>0</v>
      </c>
      <c r="V25" s="428">
        <f t="shared" si="16"/>
        <v>0</v>
      </c>
      <c r="W25" s="428">
        <f t="shared" si="16"/>
        <v>0</v>
      </c>
      <c r="X25" s="428">
        <f t="shared" si="16"/>
        <v>0</v>
      </c>
      <c r="Y25" s="428">
        <f t="shared" si="16"/>
        <v>0</v>
      </c>
      <c r="Z25" s="428">
        <f t="shared" si="16"/>
        <v>0</v>
      </c>
      <c r="AF25" s="419"/>
      <c r="AG25" s="419"/>
      <c r="AH25" s="419"/>
      <c r="AI25" s="419"/>
      <c r="AJ25" s="419"/>
      <c r="AK25" s="419"/>
      <c r="AL25" s="419"/>
      <c r="AM25" s="419"/>
      <c r="AN25" s="419"/>
      <c r="AO25" s="419"/>
      <c r="AP25" s="419"/>
      <c r="AQ25" s="419"/>
      <c r="AR25" s="419"/>
      <c r="AS25" s="419"/>
      <c r="AT25" s="419"/>
      <c r="AU25" s="419"/>
    </row>
    <row r="26" spans="1:69">
      <c r="A26" s="437" t="s">
        <v>476</v>
      </c>
      <c r="B26" s="438" t="s">
        <v>523</v>
      </c>
      <c r="C26" s="457">
        <v>0.85</v>
      </c>
      <c r="D26" s="439">
        <f t="shared" si="10"/>
        <v>0</v>
      </c>
      <c r="E26" s="533" t="e">
        <f>D26/$D$28</f>
        <v>#DIV/0!</v>
      </c>
      <c r="F26" s="439">
        <f t="shared" ref="F26:G27" si="17">ROUND(I26+K26+M26+O26+Q26+S26+U26+W26+Y26,2)</f>
        <v>0</v>
      </c>
      <c r="G26" s="439">
        <f t="shared" si="17"/>
        <v>0</v>
      </c>
      <c r="H26" s="439">
        <f>IF(C26&lt;1,F26*C26,0)</f>
        <v>0</v>
      </c>
      <c r="I26" s="440">
        <v>0</v>
      </c>
      <c r="J26" s="474"/>
      <c r="K26" s="440">
        <v>0</v>
      </c>
      <c r="L26" s="474"/>
      <c r="M26" s="440">
        <v>0</v>
      </c>
      <c r="N26" s="474"/>
      <c r="O26" s="440">
        <v>0</v>
      </c>
      <c r="P26" s="474"/>
      <c r="Q26" s="440">
        <v>0</v>
      </c>
      <c r="R26" s="474"/>
      <c r="S26" s="440">
        <v>0</v>
      </c>
      <c r="T26" s="474"/>
      <c r="U26" s="440">
        <v>0</v>
      </c>
      <c r="V26" s="474"/>
      <c r="W26" s="440">
        <v>0</v>
      </c>
      <c r="X26" s="474"/>
      <c r="Y26" s="440">
        <v>0</v>
      </c>
      <c r="Z26" s="474"/>
      <c r="AF26" s="419"/>
      <c r="AG26" s="419"/>
      <c r="AH26" s="419"/>
      <c r="AI26" s="419"/>
      <c r="AJ26" s="419"/>
      <c r="AK26" s="419"/>
      <c r="AL26" s="419"/>
      <c r="AM26" s="419"/>
      <c r="AN26" s="419"/>
      <c r="AO26" s="419"/>
      <c r="AP26" s="419"/>
      <c r="AQ26" s="419"/>
      <c r="AR26" s="419"/>
      <c r="AS26" s="419"/>
      <c r="AT26" s="419"/>
      <c r="AU26" s="419"/>
    </row>
    <row r="27" spans="1:69">
      <c r="A27" s="437" t="s">
        <v>477</v>
      </c>
      <c r="B27" s="438" t="s">
        <v>525</v>
      </c>
      <c r="C27" s="457">
        <v>0.85</v>
      </c>
      <c r="D27" s="439">
        <f t="shared" si="10"/>
        <v>0</v>
      </c>
      <c r="E27" s="533" t="e">
        <f>D27/$D$28</f>
        <v>#DIV/0!</v>
      </c>
      <c r="F27" s="439">
        <f t="shared" si="17"/>
        <v>0</v>
      </c>
      <c r="G27" s="439">
        <f t="shared" si="17"/>
        <v>0</v>
      </c>
      <c r="H27" s="439">
        <f>IF(C27&lt;1,F27*C27,0)</f>
        <v>0</v>
      </c>
      <c r="I27" s="531"/>
      <c r="J27" s="531"/>
      <c r="K27" s="531"/>
      <c r="L27" s="531"/>
      <c r="M27" s="531"/>
      <c r="N27" s="531"/>
      <c r="O27" s="531"/>
      <c r="P27" s="531"/>
      <c r="Q27" s="531"/>
      <c r="R27" s="531"/>
      <c r="S27" s="531"/>
      <c r="T27" s="531"/>
      <c r="U27" s="531"/>
      <c r="V27" s="531"/>
      <c r="W27" s="531"/>
      <c r="X27" s="531"/>
      <c r="Y27" s="531"/>
      <c r="Z27" s="531"/>
      <c r="AF27" s="419"/>
      <c r="AG27" s="419"/>
      <c r="AH27" s="419"/>
      <c r="AI27" s="419"/>
      <c r="AJ27" s="419"/>
      <c r="AK27" s="419"/>
      <c r="AL27" s="419"/>
      <c r="AM27" s="419"/>
      <c r="AN27" s="419"/>
      <c r="AO27" s="419"/>
      <c r="AP27" s="419"/>
      <c r="AQ27" s="419"/>
      <c r="AR27" s="419"/>
      <c r="AS27" s="419"/>
      <c r="AT27" s="419"/>
      <c r="AU27" s="419"/>
    </row>
    <row r="28" spans="1:69">
      <c r="A28" s="554"/>
      <c r="B28" s="424" t="s">
        <v>152</v>
      </c>
      <c r="C28" s="555">
        <v>0.85</v>
      </c>
      <c r="D28" s="428">
        <f>D5+D6+D9+D10+D19+D20+D21+D24+D25</f>
        <v>0</v>
      </c>
      <c r="E28" s="556" t="e">
        <f>D28/$D$28</f>
        <v>#DIV/0!</v>
      </c>
      <c r="F28" s="428">
        <f>F5+F6+F9+F10+F19+F20+F21+F24+F25</f>
        <v>0</v>
      </c>
      <c r="G28" s="428">
        <f>G5+G6+G9+G10+G19+G20+G21+G24+G25</f>
        <v>0</v>
      </c>
      <c r="H28" s="428">
        <f>H5+H6+H9+H10+H19+H20+H21+H24+H25</f>
        <v>0</v>
      </c>
      <c r="I28" s="428">
        <f>I5+I6+I9+I10+I19+I20+I21+I24+I25</f>
        <v>0</v>
      </c>
      <c r="J28" s="428">
        <f t="shared" ref="J28:Z28" si="18">J5+J6+J9+J10+J19+J20+J21+J24+J25</f>
        <v>0</v>
      </c>
      <c r="K28" s="428">
        <f t="shared" si="18"/>
        <v>0</v>
      </c>
      <c r="L28" s="428">
        <f t="shared" si="18"/>
        <v>0</v>
      </c>
      <c r="M28" s="428">
        <f t="shared" si="18"/>
        <v>0</v>
      </c>
      <c r="N28" s="428">
        <f t="shared" si="18"/>
        <v>0</v>
      </c>
      <c r="O28" s="428">
        <f t="shared" si="18"/>
        <v>0</v>
      </c>
      <c r="P28" s="428">
        <f t="shared" si="18"/>
        <v>0</v>
      </c>
      <c r="Q28" s="428">
        <f t="shared" si="18"/>
        <v>0</v>
      </c>
      <c r="R28" s="428">
        <f t="shared" si="18"/>
        <v>0</v>
      </c>
      <c r="S28" s="428">
        <f t="shared" si="18"/>
        <v>0</v>
      </c>
      <c r="T28" s="428">
        <f t="shared" si="18"/>
        <v>0</v>
      </c>
      <c r="U28" s="428">
        <f t="shared" si="18"/>
        <v>0</v>
      </c>
      <c r="V28" s="428">
        <f t="shared" si="18"/>
        <v>0</v>
      </c>
      <c r="W28" s="428">
        <f t="shared" si="18"/>
        <v>0</v>
      </c>
      <c r="X28" s="428">
        <f t="shared" si="18"/>
        <v>0</v>
      </c>
      <c r="Y28" s="428">
        <f t="shared" si="18"/>
        <v>0</v>
      </c>
      <c r="Z28" s="428">
        <f t="shared" si="18"/>
        <v>0</v>
      </c>
      <c r="AF28" s="419"/>
      <c r="AG28" s="419"/>
      <c r="AH28" s="419"/>
      <c r="AI28" s="419"/>
      <c r="AJ28" s="419"/>
      <c r="AK28" s="419"/>
      <c r="AL28" s="419"/>
      <c r="AM28" s="419"/>
      <c r="AN28" s="419"/>
      <c r="AO28" s="419"/>
      <c r="AP28" s="419"/>
      <c r="AQ28" s="419"/>
      <c r="AR28" s="419"/>
      <c r="AS28" s="419"/>
      <c r="AT28" s="419"/>
      <c r="AU28" s="419"/>
    </row>
    <row r="29" spans="1:69" s="454" customFormat="1">
      <c r="A29" s="448"/>
      <c r="B29" s="449"/>
      <c r="C29" s="450"/>
      <c r="D29" s="451"/>
      <c r="E29" s="452"/>
      <c r="F29" s="451"/>
      <c r="G29" s="451"/>
      <c r="H29" s="451"/>
      <c r="I29" s="451"/>
      <c r="J29" s="451"/>
      <c r="K29" s="451"/>
      <c r="L29" s="451"/>
      <c r="M29" s="451"/>
      <c r="N29" s="451"/>
      <c r="O29" s="451"/>
      <c r="P29" s="451"/>
      <c r="Q29" s="451"/>
      <c r="R29" s="451"/>
      <c r="S29" s="451"/>
      <c r="T29" s="451"/>
      <c r="U29" s="451"/>
      <c r="V29" s="451"/>
      <c r="W29" s="451"/>
      <c r="X29" s="451"/>
      <c r="Y29" s="451"/>
      <c r="Z29" s="451"/>
      <c r="AA29" s="77"/>
      <c r="AB29" s="77"/>
      <c r="AC29" s="77"/>
      <c r="AD29" s="77"/>
      <c r="AE29" s="77"/>
      <c r="AF29" s="453"/>
      <c r="AG29" s="453"/>
      <c r="AH29" s="453"/>
      <c r="AI29" s="453"/>
      <c r="AJ29" s="453"/>
      <c r="AK29" s="453"/>
      <c r="AL29" s="453"/>
      <c r="AM29" s="453"/>
      <c r="AN29" s="453"/>
      <c r="AO29" s="453"/>
      <c r="AP29" s="453"/>
      <c r="AQ29" s="453"/>
      <c r="AR29" s="453"/>
      <c r="AS29" s="453"/>
      <c r="AT29" s="453"/>
      <c r="AU29" s="453"/>
      <c r="AV29" s="77"/>
      <c r="AW29" s="77"/>
      <c r="AX29" s="77"/>
      <c r="AY29" s="77"/>
      <c r="AZ29" s="77"/>
      <c r="BA29" s="77"/>
      <c r="BB29" s="77"/>
      <c r="BC29" s="77"/>
      <c r="BD29" s="77"/>
      <c r="BE29" s="77"/>
      <c r="BF29" s="77"/>
      <c r="BG29" s="77"/>
      <c r="BH29" s="77"/>
      <c r="BI29" s="77"/>
      <c r="BJ29" s="77"/>
      <c r="BK29" s="77"/>
      <c r="BL29" s="77"/>
      <c r="BM29" s="77"/>
      <c r="BN29" s="77"/>
      <c r="BO29" s="77"/>
      <c r="BP29" s="77"/>
      <c r="BQ29" s="77"/>
    </row>
    <row r="30" spans="1:69" s="69" customFormat="1">
      <c r="A30" s="455"/>
      <c r="B30" s="456" t="s">
        <v>404</v>
      </c>
      <c r="C30" s="457"/>
      <c r="D30" s="435"/>
      <c r="E30" s="458"/>
      <c r="F30" s="442"/>
      <c r="G30" s="442"/>
      <c r="H30" s="442">
        <f>SUM(I30:Z30)</f>
        <v>0</v>
      </c>
      <c r="I30" s="442">
        <f>$C$28*SUM(I5:I6,I9,I12,I14:I20,I22,I24:I25)+SUM(I13+I23)</f>
        <v>0</v>
      </c>
      <c r="J30" s="442" t="s">
        <v>447</v>
      </c>
      <c r="K30" s="442">
        <f>$C$28*SUM(K5:K6,K9,K12,K14:K20,K22,K24:K25)+SUM(K13+K23)</f>
        <v>0</v>
      </c>
      <c r="L30" s="442" t="s">
        <v>447</v>
      </c>
      <c r="M30" s="442">
        <f>$C$28*SUM(M5:M6,M9,M12,M14:M20,M22,M24:M25)+SUM(M13+M23)</f>
        <v>0</v>
      </c>
      <c r="N30" s="442" t="s">
        <v>447</v>
      </c>
      <c r="O30" s="442">
        <f>$C$28*SUM(O5:O6,O9,O12,O14:O20,O22,O24:O25)+SUM(O13+O23)</f>
        <v>0</v>
      </c>
      <c r="P30" s="442" t="s">
        <v>447</v>
      </c>
      <c r="Q30" s="442">
        <f>$C$28*SUM(Q5:Q6,Q9,Q12,Q14:Q20,Q22,Q24:Q25)+SUM(Q13+Q23)</f>
        <v>0</v>
      </c>
      <c r="R30" s="442" t="s">
        <v>447</v>
      </c>
      <c r="S30" s="442">
        <f>$C$28*SUM(S5:S6,S9,S12,S14:S20,S22,S24:S25)+SUM(S13+S23)</f>
        <v>0</v>
      </c>
      <c r="T30" s="442" t="s">
        <v>447</v>
      </c>
      <c r="U30" s="442">
        <f>$C$28*SUM(U5:U6,U9,U12,U14:U20,U22,U24:U25)+SUM(U13+U23)</f>
        <v>0</v>
      </c>
      <c r="V30" s="442" t="s">
        <v>447</v>
      </c>
      <c r="W30" s="442">
        <f>$C$28*SUM(W5:W6,W9,W12,W14:W20,W22,W24:W25)+SUM(W13+W23)</f>
        <v>0</v>
      </c>
      <c r="X30" s="442" t="s">
        <v>447</v>
      </c>
      <c r="Y30" s="442">
        <f>$C$28*SUM(Y5:Y6,Y9,Y12,Y14:Y20,Y22,Y24:Y25)+SUM(Y13+Y23)</f>
        <v>0</v>
      </c>
      <c r="Z30" s="442" t="s">
        <v>447</v>
      </c>
      <c r="AF30" s="419"/>
      <c r="AG30" s="419"/>
      <c r="AH30" s="419"/>
      <c r="AI30" s="419"/>
      <c r="AJ30" s="419"/>
      <c r="AK30" s="419"/>
      <c r="AL30" s="419"/>
      <c r="AM30" s="419"/>
      <c r="AN30" s="419"/>
      <c r="AO30" s="419"/>
      <c r="AP30" s="419"/>
      <c r="AQ30" s="419"/>
      <c r="AR30" s="419"/>
      <c r="AS30" s="419"/>
      <c r="AT30" s="419"/>
      <c r="AU30" s="419"/>
    </row>
    <row r="31" spans="1:69" s="69" customFormat="1">
      <c r="A31" s="459"/>
      <c r="G31" s="218"/>
      <c r="H31" s="460"/>
      <c r="I31" s="419"/>
      <c r="J31" s="218"/>
      <c r="K31" s="218"/>
      <c r="L31" s="218"/>
      <c r="M31" s="218"/>
      <c r="N31" s="218"/>
      <c r="O31" s="218"/>
      <c r="P31" s="218"/>
      <c r="Q31" s="218"/>
      <c r="R31" s="218"/>
      <c r="S31" s="218"/>
      <c r="T31" s="218"/>
      <c r="U31" s="218"/>
      <c r="V31" s="218"/>
      <c r="W31" s="218"/>
      <c r="X31" s="218"/>
      <c r="Y31" s="218"/>
      <c r="Z31" s="218"/>
    </row>
    <row r="32" spans="1:69" s="69" customFormat="1">
      <c r="A32" s="459"/>
      <c r="B32" s="69" t="s">
        <v>455</v>
      </c>
      <c r="H32" s="77"/>
      <c r="I32" s="461"/>
      <c r="J32" s="461"/>
      <c r="K32" s="461"/>
      <c r="L32" s="461"/>
      <c r="M32" s="461"/>
      <c r="N32" s="461"/>
      <c r="O32" s="461"/>
      <c r="P32" s="461"/>
      <c r="Q32" s="461"/>
      <c r="R32" s="461"/>
      <c r="S32" s="461"/>
      <c r="T32" s="461"/>
      <c r="U32" s="461"/>
      <c r="V32" s="461"/>
      <c r="W32" s="461"/>
      <c r="X32" s="461"/>
      <c r="Y32" s="461"/>
      <c r="Z32" s="461"/>
      <c r="AA32" s="466"/>
    </row>
    <row r="33" spans="1:9" s="69" customFormat="1">
      <c r="A33" s="462"/>
      <c r="B33" s="69" t="s">
        <v>480</v>
      </c>
      <c r="I33" s="419"/>
    </row>
    <row r="34" spans="1:9" s="69" customFormat="1">
      <c r="A34" s="463"/>
      <c r="B34" s="69" t="s">
        <v>524</v>
      </c>
    </row>
    <row r="35" spans="1:9" s="69" customFormat="1">
      <c r="A35" s="463"/>
      <c r="B35" s="69" t="s">
        <v>673</v>
      </c>
    </row>
    <row r="36" spans="1:9" s="69" customFormat="1" ht="32.25" customHeight="1">
      <c r="A36" s="463"/>
    </row>
    <row r="37" spans="1:9" s="69" customFormat="1" ht="15.75">
      <c r="A37" s="464"/>
    </row>
    <row r="38" spans="1:9" s="69" customFormat="1" ht="15.75">
      <c r="A38" s="464"/>
    </row>
    <row r="39" spans="1:9" s="69" customFormat="1" ht="15.75">
      <c r="A39" s="464"/>
    </row>
    <row r="40" spans="1:9" s="69" customFormat="1"/>
    <row r="41" spans="1:9" s="69" customFormat="1"/>
    <row r="42" spans="1:9" s="69" customFormat="1"/>
    <row r="43" spans="1:9" s="69" customFormat="1">
      <c r="B43" s="419"/>
    </row>
    <row r="44" spans="1:9" s="69" customFormat="1">
      <c r="B44" s="419"/>
    </row>
    <row r="45" spans="1:9" s="69" customFormat="1">
      <c r="B45" s="465"/>
    </row>
    <row r="46" spans="1:9" s="69" customFormat="1"/>
    <row r="47" spans="1:9" s="69" customFormat="1"/>
    <row r="48" spans="1:9" s="69" customFormat="1"/>
    <row r="49" spans="5:5" s="69" customFormat="1">
      <c r="E49" s="466"/>
    </row>
    <row r="50" spans="5:5" s="69" customFormat="1"/>
    <row r="51" spans="5:5" s="69" customFormat="1"/>
    <row r="52" spans="5:5" s="69" customFormat="1"/>
    <row r="53" spans="5:5" s="69" customFormat="1"/>
    <row r="54" spans="5:5" s="69" customFormat="1"/>
    <row r="55" spans="5:5" s="69" customFormat="1"/>
    <row r="56" spans="5:5" s="69" customFormat="1"/>
    <row r="57" spans="5:5" s="69" customFormat="1"/>
    <row r="58" spans="5:5" s="69" customFormat="1"/>
    <row r="59" spans="5:5" s="69" customFormat="1"/>
    <row r="60" spans="5:5" s="69" customFormat="1"/>
    <row r="61" spans="5:5" s="69" customFormat="1"/>
    <row r="62" spans="5:5" s="69" customFormat="1"/>
    <row r="63" spans="5:5" s="69" customFormat="1"/>
    <row r="64" spans="5:5" s="69" customFormat="1"/>
    <row r="65" s="69" customFormat="1"/>
    <row r="66" s="69" customFormat="1"/>
    <row r="67" s="69" customFormat="1"/>
    <row r="68" s="69" customFormat="1"/>
    <row r="69" s="69" customFormat="1"/>
    <row r="70" s="69" customFormat="1"/>
    <row r="71" s="69" customFormat="1"/>
    <row r="72" s="69" customFormat="1"/>
    <row r="73" s="69" customFormat="1"/>
    <row r="74" s="69" customFormat="1"/>
    <row r="75" s="69" customFormat="1"/>
    <row r="76" s="69" customFormat="1"/>
    <row r="77" s="69" customFormat="1"/>
    <row r="78" s="69" customFormat="1"/>
    <row r="79" s="69" customFormat="1"/>
    <row r="80" s="69" customFormat="1"/>
    <row r="81" s="69" customFormat="1"/>
    <row r="82" s="69" customFormat="1"/>
    <row r="83" s="69" customFormat="1"/>
    <row r="84" s="69" customFormat="1"/>
    <row r="85" s="69" customFormat="1"/>
    <row r="86" s="69" customFormat="1"/>
    <row r="87" s="69" customFormat="1"/>
    <row r="88" s="69" customFormat="1"/>
    <row r="89" s="69" customFormat="1"/>
    <row r="90" s="69" customFormat="1"/>
    <row r="91" s="69" customFormat="1"/>
    <row r="92" s="69" customFormat="1"/>
    <row r="93" s="69" customFormat="1"/>
    <row r="94" s="69" customFormat="1"/>
    <row r="95" s="69" customFormat="1"/>
    <row r="96" s="69" customFormat="1"/>
    <row r="97" s="69" customFormat="1"/>
    <row r="98" s="69" customFormat="1"/>
    <row r="99" s="69" customFormat="1"/>
    <row r="100" s="69" customFormat="1"/>
    <row r="101" s="69" customFormat="1"/>
    <row r="102" s="69" customFormat="1"/>
    <row r="103" s="69" customFormat="1"/>
    <row r="104" s="69" customFormat="1"/>
    <row r="105" s="69" customFormat="1"/>
    <row r="106" s="69" customFormat="1"/>
    <row r="107" s="69" customFormat="1"/>
    <row r="108" s="69" customFormat="1"/>
    <row r="109" s="69" customFormat="1"/>
    <row r="110" s="69" customFormat="1"/>
    <row r="111" s="69" customFormat="1"/>
    <row r="112" s="69" customFormat="1"/>
    <row r="113" s="69" customFormat="1"/>
    <row r="114" s="69" customFormat="1"/>
    <row r="115" s="69" customFormat="1"/>
    <row r="116" s="69" customFormat="1"/>
    <row r="117" s="69" customFormat="1"/>
    <row r="118" s="69" customFormat="1"/>
    <row r="119" s="69" customFormat="1"/>
    <row r="120" s="69" customFormat="1"/>
    <row r="121" s="69" customFormat="1"/>
    <row r="122" s="69" customFormat="1"/>
    <row r="123" s="69" customFormat="1"/>
    <row r="124" s="69" customFormat="1"/>
    <row r="125" s="69" customFormat="1"/>
    <row r="126" s="69" customFormat="1"/>
    <row r="127" s="69" customFormat="1"/>
    <row r="128" s="69" customFormat="1"/>
    <row r="129" s="69" customFormat="1"/>
    <row r="130" s="69" customFormat="1"/>
    <row r="131" s="69" customFormat="1"/>
    <row r="132" s="69" customFormat="1"/>
    <row r="133" s="69" customFormat="1"/>
    <row r="134" s="69" customFormat="1"/>
    <row r="135" s="69" customFormat="1"/>
    <row r="136" s="69" customFormat="1"/>
    <row r="137" s="69" customFormat="1"/>
    <row r="138" s="69" customFormat="1"/>
    <row r="139" s="69" customFormat="1"/>
    <row r="140" s="69" customFormat="1"/>
    <row r="141" s="69" customFormat="1"/>
    <row r="142" s="69" customFormat="1"/>
    <row r="143" s="69" customFormat="1"/>
    <row r="144" s="69" customFormat="1"/>
    <row r="145" s="69" customFormat="1"/>
    <row r="146" s="69" customFormat="1"/>
    <row r="147" s="69" customFormat="1"/>
    <row r="148" s="69" customFormat="1"/>
    <row r="149" s="69" customFormat="1"/>
    <row r="150" s="69" customFormat="1"/>
    <row r="151" s="69" customFormat="1"/>
    <row r="152" s="69" customFormat="1"/>
    <row r="153" s="69" customFormat="1"/>
    <row r="154" s="69" customFormat="1"/>
    <row r="155" s="69" customFormat="1"/>
    <row r="156" s="69" customFormat="1"/>
    <row r="157" s="69" customFormat="1"/>
    <row r="158" s="69" customFormat="1"/>
    <row r="159" s="69" customFormat="1"/>
    <row r="160" s="69" customFormat="1"/>
    <row r="161" s="69" customFormat="1"/>
    <row r="162" s="69" customFormat="1"/>
    <row r="163" s="69" customFormat="1"/>
    <row r="164" s="69" customFormat="1"/>
    <row r="165" s="69" customFormat="1"/>
    <row r="166" s="69" customFormat="1"/>
    <row r="167" s="69" customFormat="1"/>
    <row r="168" s="69" customFormat="1"/>
    <row r="169" s="69" customFormat="1"/>
    <row r="170" s="69" customFormat="1"/>
    <row r="171" s="69" customFormat="1"/>
    <row r="172" s="69" customFormat="1"/>
    <row r="173" s="69" customFormat="1"/>
    <row r="174" s="69" customFormat="1"/>
    <row r="175" s="69" customFormat="1"/>
    <row r="176" s="69" customFormat="1"/>
    <row r="177" s="69" customFormat="1"/>
    <row r="178" s="69" customFormat="1"/>
    <row r="179" s="69" customFormat="1"/>
    <row r="180" s="69" customFormat="1"/>
    <row r="181" s="69" customFormat="1"/>
    <row r="182" s="69" customFormat="1"/>
    <row r="183" s="69" customFormat="1"/>
    <row r="184" s="69" customFormat="1"/>
    <row r="185" s="69" customFormat="1"/>
    <row r="186" s="69" customFormat="1"/>
    <row r="187" s="69" customFormat="1"/>
    <row r="188" s="69" customFormat="1"/>
    <row r="189" s="69" customFormat="1"/>
    <row r="190" s="69" customFormat="1"/>
    <row r="191" s="69" customFormat="1"/>
    <row r="192" s="69" customFormat="1"/>
    <row r="193" s="69" customFormat="1"/>
    <row r="194" s="69" customFormat="1"/>
    <row r="195" s="69" customFormat="1"/>
    <row r="196" s="69" customFormat="1"/>
    <row r="197" s="69" customFormat="1"/>
    <row r="198" s="69" customFormat="1"/>
    <row r="199" s="69" customFormat="1"/>
    <row r="200" s="69" customFormat="1"/>
    <row r="201" s="69" customFormat="1"/>
    <row r="202" s="69" customFormat="1"/>
    <row r="203" s="69" customFormat="1"/>
    <row r="204" s="69" customFormat="1"/>
    <row r="205" s="69" customFormat="1"/>
    <row r="206" s="69" customFormat="1"/>
    <row r="207" s="69" customFormat="1"/>
    <row r="208" s="69" customFormat="1"/>
    <row r="209" s="69" customFormat="1"/>
    <row r="210" s="69" customFormat="1"/>
    <row r="211" s="69" customFormat="1"/>
    <row r="212" s="69" customFormat="1"/>
    <row r="213" s="69" customFormat="1"/>
    <row r="214" s="69" customFormat="1"/>
    <row r="215" s="69" customFormat="1"/>
    <row r="216" s="69" customFormat="1"/>
    <row r="217" s="69" customFormat="1"/>
    <row r="218" s="69" customFormat="1"/>
    <row r="219" s="69" customFormat="1"/>
    <row r="220" s="69" customFormat="1"/>
    <row r="221" s="69" customFormat="1"/>
    <row r="222" s="69" customFormat="1"/>
    <row r="223" s="69" customFormat="1"/>
    <row r="224" s="69" customFormat="1"/>
    <row r="225" s="69" customFormat="1"/>
    <row r="226" s="69" customFormat="1"/>
    <row r="227" s="69" customFormat="1"/>
    <row r="228" s="69" customFormat="1"/>
    <row r="229" s="69" customFormat="1"/>
    <row r="230" s="69" customFormat="1"/>
    <row r="231" s="69" customFormat="1"/>
    <row r="232" s="69" customFormat="1"/>
    <row r="233" s="69" customFormat="1"/>
    <row r="234" s="69" customFormat="1"/>
    <row r="235" s="69" customFormat="1"/>
    <row r="236" s="69" customFormat="1"/>
    <row r="237" s="69" customFormat="1"/>
    <row r="238" s="69" customFormat="1"/>
    <row r="239" s="69" customFormat="1"/>
    <row r="240" s="69" customFormat="1"/>
    <row r="241" s="69" customFormat="1"/>
    <row r="242" s="69" customFormat="1"/>
    <row r="243" s="69" customFormat="1"/>
    <row r="244" s="69" customFormat="1"/>
    <row r="245" s="69" customFormat="1"/>
    <row r="246" s="69" customFormat="1"/>
    <row r="247" s="69" customFormat="1"/>
    <row r="248" s="69" customFormat="1"/>
    <row r="249" s="69" customFormat="1"/>
    <row r="250" s="69" customFormat="1"/>
    <row r="251" s="69" customFormat="1"/>
    <row r="252" s="69" customFormat="1"/>
    <row r="253" s="69" customFormat="1"/>
    <row r="254" s="69" customFormat="1"/>
    <row r="255" s="69" customFormat="1"/>
    <row r="256" s="69" customFormat="1"/>
    <row r="257" s="69" customFormat="1"/>
    <row r="258" s="69" customFormat="1"/>
    <row r="259" s="69" customFormat="1"/>
    <row r="260" s="69" customFormat="1"/>
    <row r="261" s="69" customFormat="1"/>
    <row r="262" s="69" customFormat="1"/>
    <row r="263" s="69" customFormat="1"/>
    <row r="264" s="69" customFormat="1"/>
    <row r="265" s="69" customFormat="1"/>
    <row r="266" s="69" customFormat="1"/>
    <row r="267" s="69" customFormat="1"/>
    <row r="268" s="69" customFormat="1"/>
    <row r="269" s="69" customFormat="1"/>
    <row r="270" s="69" customFormat="1"/>
    <row r="271" s="69" customFormat="1"/>
    <row r="272" s="69" customFormat="1"/>
    <row r="273" s="69" customFormat="1"/>
    <row r="274" s="69" customFormat="1"/>
    <row r="275" s="69" customFormat="1"/>
    <row r="276" s="69" customFormat="1"/>
    <row r="277" s="69" customFormat="1"/>
    <row r="278" s="69" customFormat="1"/>
    <row r="279" s="69" customFormat="1"/>
    <row r="280" s="69" customFormat="1"/>
    <row r="281" s="69" customFormat="1"/>
    <row r="282" s="69" customFormat="1"/>
    <row r="283" s="69" customFormat="1"/>
    <row r="284" s="69" customFormat="1"/>
    <row r="285" s="69" customFormat="1"/>
    <row r="286" s="69" customFormat="1"/>
    <row r="287" s="69" customFormat="1"/>
    <row r="288" s="69" customFormat="1"/>
    <row r="289" s="69" customFormat="1"/>
    <row r="290" s="69" customFormat="1"/>
    <row r="291" s="69" customFormat="1"/>
    <row r="292" s="69" customFormat="1"/>
    <row r="293" s="69" customFormat="1"/>
    <row r="294" s="69" customFormat="1"/>
    <row r="295" s="69" customFormat="1"/>
    <row r="296" s="69" customFormat="1"/>
    <row r="297" s="69" customFormat="1"/>
    <row r="298" s="69" customFormat="1"/>
    <row r="299" s="69" customFormat="1"/>
    <row r="300" s="69" customFormat="1"/>
    <row r="301" s="69" customFormat="1"/>
    <row r="302" s="69" customFormat="1"/>
    <row r="303" s="69" customFormat="1"/>
    <row r="304" s="69" customFormat="1"/>
    <row r="305" s="69" customFormat="1"/>
    <row r="306" s="69" customFormat="1"/>
    <row r="307" s="69" customFormat="1"/>
    <row r="308" s="69" customFormat="1"/>
    <row r="309" s="69" customFormat="1"/>
    <row r="310" s="69" customFormat="1"/>
    <row r="311" s="69" customFormat="1"/>
    <row r="312" s="69" customFormat="1"/>
    <row r="313" s="69" customFormat="1"/>
    <row r="314" s="69" customFormat="1"/>
    <row r="315" s="69" customFormat="1"/>
    <row r="316" s="69" customFormat="1"/>
    <row r="317" s="69" customFormat="1"/>
    <row r="318" s="69" customFormat="1"/>
    <row r="319" s="69" customFormat="1"/>
    <row r="320" s="69" customFormat="1"/>
    <row r="321" s="69" customFormat="1"/>
    <row r="322" s="69" customFormat="1"/>
    <row r="323" s="69" customFormat="1"/>
    <row r="324" s="69" customFormat="1"/>
    <row r="325" s="69" customFormat="1"/>
    <row r="326" s="69" customFormat="1"/>
    <row r="327" s="69" customFormat="1"/>
    <row r="328" s="69" customFormat="1"/>
    <row r="329" s="69" customFormat="1"/>
    <row r="330" s="69" customFormat="1"/>
    <row r="331" s="69" customFormat="1"/>
    <row r="332" s="69" customFormat="1"/>
    <row r="333" s="69" customFormat="1"/>
    <row r="334" s="69" customFormat="1"/>
    <row r="335" s="69" customFormat="1"/>
    <row r="336" s="69" customFormat="1"/>
    <row r="337" s="69" customFormat="1"/>
    <row r="338" s="69" customFormat="1"/>
    <row r="339" s="69" customFormat="1"/>
    <row r="340" s="69" customFormat="1"/>
    <row r="341" s="69" customFormat="1"/>
    <row r="342" s="69" customFormat="1"/>
    <row r="343" s="69" customFormat="1"/>
    <row r="344" s="69" customFormat="1"/>
    <row r="345" s="69" customFormat="1"/>
    <row r="346" s="69" customFormat="1"/>
    <row r="347" s="69" customFormat="1"/>
    <row r="348" s="69" customFormat="1"/>
    <row r="349" s="69" customFormat="1"/>
    <row r="350" s="69" customFormat="1"/>
    <row r="351" s="69" customFormat="1"/>
    <row r="352" s="69" customFormat="1"/>
    <row r="353" s="69" customFormat="1"/>
    <row r="354" s="69" customFormat="1"/>
    <row r="355" s="69" customFormat="1"/>
    <row r="356" s="69" customFormat="1"/>
    <row r="357" s="69" customFormat="1"/>
    <row r="358" s="69" customFormat="1"/>
    <row r="359" s="69" customFormat="1"/>
    <row r="360" s="69" customFormat="1"/>
    <row r="361" s="69" customFormat="1"/>
    <row r="362" s="69" customFormat="1"/>
    <row r="363" s="69" customFormat="1"/>
    <row r="364" s="69" customFormat="1"/>
    <row r="365" s="69" customFormat="1"/>
    <row r="366" s="69" customFormat="1"/>
    <row r="367" s="69" customFormat="1"/>
    <row r="368" s="69" customFormat="1"/>
    <row r="369" s="69" customFormat="1"/>
    <row r="370" s="69" customFormat="1"/>
    <row r="371" s="69" customFormat="1"/>
    <row r="372" s="69" customFormat="1"/>
    <row r="373" s="69" customFormat="1"/>
    <row r="374" s="69" customFormat="1"/>
    <row r="375" s="69" customFormat="1"/>
    <row r="376" s="69" customFormat="1"/>
    <row r="377" s="69" customFormat="1"/>
    <row r="378" s="69" customFormat="1"/>
    <row r="379" s="69" customFormat="1"/>
    <row r="380" s="69" customFormat="1"/>
    <row r="381" s="69" customFormat="1"/>
    <row r="382" s="69" customFormat="1"/>
    <row r="383" s="69" customFormat="1"/>
    <row r="384" s="69" customFormat="1"/>
    <row r="385" s="69" customFormat="1"/>
    <row r="386" s="69" customFormat="1"/>
    <row r="387" s="69" customFormat="1"/>
    <row r="388" s="69" customFormat="1"/>
    <row r="389" s="69" customFormat="1"/>
    <row r="390" s="69" customFormat="1"/>
    <row r="391" s="69" customFormat="1"/>
    <row r="392" s="69" customFormat="1"/>
    <row r="393" s="69" customFormat="1"/>
    <row r="394" s="69" customFormat="1"/>
    <row r="395" s="69" customFormat="1"/>
    <row r="396" s="69" customFormat="1"/>
    <row r="397" s="69" customFormat="1"/>
    <row r="398" s="69" customFormat="1"/>
    <row r="399" s="69" customFormat="1"/>
    <row r="400" s="69" customFormat="1"/>
    <row r="401" s="69" customFormat="1"/>
    <row r="402" s="69" customFormat="1"/>
    <row r="403" s="69" customFormat="1"/>
    <row r="404" s="69" customFormat="1"/>
    <row r="405" s="69" customFormat="1"/>
  </sheetData>
  <sheetProtection password="9929" sheet="1" objects="1" scenarios="1" formatCells="0" formatColumns="0" formatRows="0"/>
  <dataConsolidate/>
  <mergeCells count="20">
    <mergeCell ref="W3:X3"/>
    <mergeCell ref="Y3:Z3"/>
    <mergeCell ref="K3:L3"/>
    <mergeCell ref="M3:N3"/>
    <mergeCell ref="O3:P3"/>
    <mergeCell ref="Q3:R3"/>
    <mergeCell ref="S3:T3"/>
    <mergeCell ref="U3:V3"/>
    <mergeCell ref="I3:J3"/>
    <mergeCell ref="A1:B1"/>
    <mergeCell ref="D1:V1"/>
    <mergeCell ref="C2:D2"/>
    <mergeCell ref="E2:G2"/>
    <mergeCell ref="L2:O2"/>
    <mergeCell ref="P2:S2"/>
    <mergeCell ref="A3:A4"/>
    <mergeCell ref="B3:B4"/>
    <mergeCell ref="C3:C4"/>
    <mergeCell ref="D3:E3"/>
    <mergeCell ref="F3:G3"/>
  </mergeCells>
  <conditionalFormatting sqref="D5:D6 F6:G6 H24:H27 H5:H10 H12:H20">
    <cfRule type="containsText" dxfId="52" priority="7" stopIfTrue="1" operator="containsText" text="PĀRSNIEGTAS IZMAKSAS">
      <formula>NOT(ISERROR(SEARCH("PĀRSNIEGTAS IZMAKSAS",D5)))</formula>
    </cfRule>
  </conditionalFormatting>
  <conditionalFormatting sqref="H22:H23">
    <cfRule type="containsText" dxfId="51" priority="6" stopIfTrue="1" operator="containsText" text="PĀRSNIEGTAS IZMAKSAS">
      <formula>NOT(ISERROR(SEARCH("PĀRSNIEGTAS IZMAKSAS",H22)))</formula>
    </cfRule>
  </conditionalFormatting>
  <conditionalFormatting sqref="M3:Z3">
    <cfRule type="cellIs" dxfId="50" priority="5" operator="equal">
      <formula>"x"</formula>
    </cfRule>
  </conditionalFormatting>
  <conditionalFormatting sqref="H24:H27 H5:H10 H12:H20">
    <cfRule type="containsText" dxfId="49" priority="4" stopIfTrue="1" operator="containsText" text="PĀRSNIEGTAS IZMAKSAS">
      <formula>NOT(ISERROR(SEARCH("PĀRSNIEGTAS IZMAKSAS",H5)))</formula>
    </cfRule>
  </conditionalFormatting>
  <conditionalFormatting sqref="H22:H23">
    <cfRule type="containsText" dxfId="48" priority="3" stopIfTrue="1" operator="containsText" text="PĀRSNIEGTAS IZMAKSAS">
      <formula>NOT(ISERROR(SEARCH("PĀRSNIEGTAS IZMAKSAS",H22)))</formula>
    </cfRule>
  </conditionalFormatting>
  <conditionalFormatting sqref="H5:H10 H12:H20 H22:H27">
    <cfRule type="containsText" dxfId="47" priority="2" stopIfTrue="1" operator="containsText" text="PĀRSNIEGTAS IZMAKSAS">
      <formula>NOT(ISERROR(SEARCH("PĀRSNIEGTAS IZMAKSAS",H5)))</formula>
    </cfRule>
  </conditionalFormatting>
  <conditionalFormatting sqref="H5:H10 H12:H20 H22:H27">
    <cfRule type="containsText" dxfId="46" priority="1" stopIfTrue="1" operator="containsText" text="PĀRSNIEGTAS IZMAKSAS">
      <formula>NOT(ISERROR(SEARCH("PĀRSNIEGTAS IZMAKSAS",H5)))</formula>
    </cfRule>
  </conditionalFormatting>
  <dataValidations disablePrompts="1" count="2">
    <dataValidation type="list" allowBlank="1" showInputMessage="1" showErrorMessage="1" prompt="Norādiet projekta sadarbības partneri - pašvaldību!_x000a__x000a_" sqref="E2:G2">
      <formula1>iesniedzejs</formula1>
    </dataValidation>
    <dataValidation allowBlank="1" showInputMessage="1" showErrorMessage="1" promptTitle="izveelies" sqref="C7:C9 C5 C11:C27"/>
  </dataValidations>
  <pageMargins left="0.7" right="0.7" top="0.75" bottom="0.75" header="0.3" footer="0.3"/>
  <pageSetup paperSize="9" scale="3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82337" r:id="rId4" name="Drop Down 1">
              <controlPr defaultSize="0" autoLine="0" autoPict="0" altText="Tests">
                <anchor moveWithCells="1">
                  <from>
                    <xdr:col>7</xdr:col>
                    <xdr:colOff>257175</xdr:colOff>
                    <xdr:row>1</xdr:row>
                    <xdr:rowOff>85725</xdr:rowOff>
                  </from>
                  <to>
                    <xdr:col>10</xdr:col>
                    <xdr:colOff>323850</xdr:colOff>
                    <xdr:row>1</xdr:row>
                    <xdr:rowOff>381000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pageSetUpPr fitToPage="1"/>
  </sheetPr>
  <dimension ref="A1:BQ405"/>
  <sheetViews>
    <sheetView showGridLines="0" zoomScale="90" zoomScaleNormal="90" workbookViewId="0">
      <pane xSplit="2" ySplit="4" topLeftCell="C5" activePane="bottomRight" state="frozen"/>
      <selection activeCell="P23" sqref="P23"/>
      <selection pane="topRight" activeCell="P23" sqref="P23"/>
      <selection pane="bottomLeft" activeCell="P23" sqref="P23"/>
      <selection pane="bottomRight" activeCell="P23" sqref="P23"/>
    </sheetView>
  </sheetViews>
  <sheetFormatPr defaultRowHeight="12.75"/>
  <cols>
    <col min="1" max="1" width="5.42578125" style="39" customWidth="1"/>
    <col min="2" max="2" width="64.140625" style="39" customWidth="1"/>
    <col min="3" max="3" width="10.28515625" style="39" customWidth="1"/>
    <col min="4" max="4" width="12.140625" style="39" customWidth="1"/>
    <col min="5" max="5" width="8.5703125" style="39" customWidth="1"/>
    <col min="6" max="6" width="12.140625" style="39" customWidth="1"/>
    <col min="7" max="7" width="13.28515625" style="39" customWidth="1"/>
    <col min="8" max="8" width="12.42578125" style="39" customWidth="1"/>
    <col min="9" max="10" width="12.85546875" style="39" customWidth="1"/>
    <col min="11" max="26" width="11.28515625" style="39" customWidth="1"/>
    <col min="27" max="69" width="9.140625" style="69"/>
    <col min="70" max="16384" width="9.140625" style="39"/>
  </cols>
  <sheetData>
    <row r="1" spans="1:69" s="417" customFormat="1" ht="27" customHeight="1">
      <c r="A1" s="1008" t="s">
        <v>518</v>
      </c>
      <c r="B1" s="1008"/>
      <c r="D1" s="1014" t="s">
        <v>526</v>
      </c>
      <c r="E1" s="1014"/>
      <c r="F1" s="1014"/>
      <c r="G1" s="1014"/>
      <c r="H1" s="1014"/>
      <c r="I1" s="1014"/>
      <c r="J1" s="1014"/>
      <c r="K1" s="1014"/>
      <c r="L1" s="1014"/>
      <c r="M1" s="1014"/>
      <c r="N1" s="1014"/>
      <c r="O1" s="1014"/>
      <c r="P1" s="1014"/>
      <c r="Q1" s="1014"/>
      <c r="R1" s="1014"/>
      <c r="S1" s="1014"/>
      <c r="T1" s="1014"/>
      <c r="U1" s="1014"/>
      <c r="V1" s="1014"/>
      <c r="W1" s="416"/>
      <c r="X1" s="416"/>
      <c r="Y1" s="416"/>
      <c r="Z1" s="416"/>
      <c r="AA1" s="416"/>
      <c r="AB1" s="416"/>
      <c r="AC1" s="416"/>
      <c r="AD1" s="416"/>
      <c r="AE1" s="416"/>
      <c r="AF1" s="416"/>
      <c r="AG1" s="416"/>
      <c r="AH1" s="416"/>
      <c r="AI1" s="416"/>
      <c r="AJ1" s="416"/>
      <c r="AK1" s="416"/>
      <c r="AL1" s="416"/>
      <c r="AM1" s="416"/>
      <c r="AN1" s="416"/>
      <c r="AO1" s="416"/>
      <c r="AP1" s="416"/>
      <c r="AQ1" s="416"/>
      <c r="AR1" s="416"/>
      <c r="AS1" s="416"/>
      <c r="AT1" s="416"/>
      <c r="AU1" s="416"/>
      <c r="AV1" s="416"/>
      <c r="AW1" s="416"/>
      <c r="AX1" s="416"/>
      <c r="AY1" s="416"/>
      <c r="AZ1" s="416"/>
      <c r="BA1" s="416"/>
      <c r="BB1" s="416"/>
      <c r="BC1" s="416"/>
      <c r="BD1" s="416"/>
      <c r="BE1" s="416"/>
      <c r="BF1" s="416"/>
      <c r="BG1" s="416"/>
      <c r="BH1" s="416"/>
      <c r="BI1" s="416"/>
      <c r="BJ1" s="416"/>
      <c r="BK1" s="416"/>
      <c r="BL1" s="416"/>
      <c r="BM1" s="416"/>
      <c r="BN1" s="416"/>
      <c r="BO1" s="416"/>
      <c r="BP1" s="416"/>
      <c r="BQ1" s="416"/>
    </row>
    <row r="2" spans="1:69" ht="37.5" customHeight="1">
      <c r="A2" s="560" t="s">
        <v>444</v>
      </c>
      <c r="B2" s="560"/>
      <c r="C2" s="1017" t="s">
        <v>707</v>
      </c>
      <c r="D2" s="1017"/>
      <c r="E2" s="1018" t="s">
        <v>493</v>
      </c>
      <c r="F2" s="1006"/>
      <c r="G2" s="1030"/>
      <c r="H2" s="566"/>
      <c r="I2" s="561"/>
      <c r="J2" s="561"/>
      <c r="K2" s="562"/>
      <c r="L2" s="1031" t="s">
        <v>489</v>
      </c>
      <c r="M2" s="1019"/>
      <c r="N2" s="1019"/>
      <c r="O2" s="1019"/>
      <c r="P2" s="1032">
        <v>0.3</v>
      </c>
      <c r="Q2" s="1033"/>
      <c r="R2" s="1033"/>
      <c r="S2" s="1034"/>
      <c r="T2" s="69"/>
      <c r="U2" s="69"/>
      <c r="V2" s="69"/>
      <c r="W2" s="69"/>
      <c r="X2" s="69"/>
      <c r="Y2" s="69"/>
      <c r="Z2" s="69"/>
    </row>
    <row r="3" spans="1:69">
      <c r="A3" s="1010" t="s">
        <v>162</v>
      </c>
      <c r="B3" s="1011" t="s">
        <v>191</v>
      </c>
      <c r="C3" s="1012" t="s">
        <v>454</v>
      </c>
      <c r="D3" s="1013" t="s">
        <v>192</v>
      </c>
      <c r="E3" s="1013"/>
      <c r="F3" s="1013" t="s">
        <v>213</v>
      </c>
      <c r="G3" s="1013"/>
      <c r="H3" s="548"/>
      <c r="I3" s="1013" t="s">
        <v>398</v>
      </c>
      <c r="J3" s="1013"/>
      <c r="K3" s="1013" t="str">
        <f>'Dati par projektu'!C9</f>
        <v>Izvēlieties gadu</v>
      </c>
      <c r="L3" s="1013"/>
      <c r="M3" s="1015" t="str">
        <f>IF(OR(K3&gt;=2022,K3="X"),"X",K3+1)</f>
        <v>X</v>
      </c>
      <c r="N3" s="1015"/>
      <c r="O3" s="1015" t="str">
        <f t="shared" ref="O3" si="0">IF(OR(M3&gt;=2022,M3="X"),"X",M3+1)</f>
        <v>X</v>
      </c>
      <c r="P3" s="1015"/>
      <c r="Q3" s="1015" t="str">
        <f t="shared" ref="Q3" si="1">IF(OR(O3&gt;=2022,O3="X"),"X",O3+1)</f>
        <v>X</v>
      </c>
      <c r="R3" s="1015"/>
      <c r="S3" s="1015" t="str">
        <f t="shared" ref="S3" si="2">IF(OR(Q3&gt;=2022,Q3="X"),"X",Q3+1)</f>
        <v>X</v>
      </c>
      <c r="T3" s="1015"/>
      <c r="U3" s="1015" t="str">
        <f t="shared" ref="U3" si="3">IF(OR(S3&gt;=2022,S3="X"),"X",S3+1)</f>
        <v>X</v>
      </c>
      <c r="V3" s="1015"/>
      <c r="W3" s="1015" t="str">
        <f t="shared" ref="W3" si="4">IF(OR(U3&gt;=2022,U3="X"),"X",U3+1)</f>
        <v>X</v>
      </c>
      <c r="X3" s="1015"/>
      <c r="Y3" s="1015" t="str">
        <f t="shared" ref="Y3" si="5">IF(OR(W3&gt;=2022,W3="X"),"X",W3+1)</f>
        <v>X</v>
      </c>
      <c r="Z3" s="1015"/>
      <c r="AF3" s="419"/>
      <c r="AG3" s="419"/>
      <c r="AH3" s="419"/>
      <c r="AI3" s="419"/>
      <c r="AJ3" s="419"/>
      <c r="AK3" s="419"/>
      <c r="AL3" s="419"/>
      <c r="AM3" s="419"/>
      <c r="AN3" s="419"/>
      <c r="AO3" s="419"/>
      <c r="AP3" s="419"/>
      <c r="AQ3" s="419"/>
      <c r="AR3" s="419"/>
      <c r="AS3" s="419"/>
      <c r="AT3" s="419"/>
      <c r="AU3" s="419"/>
      <c r="AW3" s="420">
        <v>0.55000000000000004</v>
      </c>
    </row>
    <row r="4" spans="1:69" ht="38.25">
      <c r="A4" s="1010"/>
      <c r="B4" s="1011" t="s">
        <v>195</v>
      </c>
      <c r="C4" s="1012"/>
      <c r="D4" s="549" t="s">
        <v>179</v>
      </c>
      <c r="E4" s="549" t="s">
        <v>15</v>
      </c>
      <c r="F4" s="549" t="s">
        <v>193</v>
      </c>
      <c r="G4" s="549" t="s">
        <v>194</v>
      </c>
      <c r="H4" s="548" t="s">
        <v>216</v>
      </c>
      <c r="I4" s="422" t="s">
        <v>214</v>
      </c>
      <c r="J4" s="422" t="s">
        <v>215</v>
      </c>
      <c r="K4" s="422" t="s">
        <v>214</v>
      </c>
      <c r="L4" s="422" t="s">
        <v>215</v>
      </c>
      <c r="M4" s="422" t="s">
        <v>214</v>
      </c>
      <c r="N4" s="422" t="s">
        <v>215</v>
      </c>
      <c r="O4" s="422" t="s">
        <v>214</v>
      </c>
      <c r="P4" s="422" t="s">
        <v>215</v>
      </c>
      <c r="Q4" s="422" t="s">
        <v>214</v>
      </c>
      <c r="R4" s="422" t="s">
        <v>215</v>
      </c>
      <c r="S4" s="422" t="s">
        <v>214</v>
      </c>
      <c r="T4" s="422" t="s">
        <v>215</v>
      </c>
      <c r="U4" s="422" t="s">
        <v>214</v>
      </c>
      <c r="V4" s="422" t="s">
        <v>215</v>
      </c>
      <c r="W4" s="422" t="s">
        <v>214</v>
      </c>
      <c r="X4" s="422" t="s">
        <v>215</v>
      </c>
      <c r="Y4" s="422" t="s">
        <v>214</v>
      </c>
      <c r="Z4" s="422" t="s">
        <v>215</v>
      </c>
      <c r="AF4" s="419"/>
      <c r="AG4" s="419"/>
      <c r="AH4" s="419"/>
      <c r="AI4" s="419"/>
      <c r="AJ4" s="419"/>
      <c r="AK4" s="419"/>
      <c r="AL4" s="419"/>
      <c r="AM4" s="419"/>
      <c r="AN4" s="419"/>
      <c r="AO4" s="419"/>
      <c r="AP4" s="419"/>
      <c r="AQ4" s="419"/>
      <c r="AR4" s="419"/>
      <c r="AS4" s="419"/>
      <c r="AT4" s="419"/>
      <c r="AU4" s="419"/>
      <c r="AW4" s="420">
        <v>0.45</v>
      </c>
    </row>
    <row r="5" spans="1:69" s="34" customFormat="1">
      <c r="A5" s="423">
        <v>1</v>
      </c>
      <c r="B5" s="424" t="s">
        <v>453</v>
      </c>
      <c r="C5" s="457">
        <v>0.85</v>
      </c>
      <c r="D5" s="426">
        <f>IF(C5="IZVĒLIETIES!","norādiet likmi!",F5+G5)</f>
        <v>0</v>
      </c>
      <c r="E5" s="533" t="e">
        <f t="shared" ref="E5:E11" si="6">D5/$D$28</f>
        <v>#DIV/0!</v>
      </c>
      <c r="F5" s="428">
        <f>ROUND(I5+K5+M5+O5+Q5+S5+U5+W5+Y5,2)</f>
        <v>0</v>
      </c>
      <c r="G5" s="428">
        <f>ROUND(J5+L5+N5+P5+R5+T5+V5+X5+Z5,2)</f>
        <v>0</v>
      </c>
      <c r="H5" s="428">
        <f>IF(C5&lt;1,F5*C5,0)</f>
        <v>0</v>
      </c>
      <c r="I5" s="333"/>
      <c r="J5" s="531"/>
      <c r="K5" s="333"/>
      <c r="L5" s="531"/>
      <c r="M5" s="333"/>
      <c r="N5" s="531"/>
      <c r="O5" s="333"/>
      <c r="P5" s="531"/>
      <c r="Q5" s="333"/>
      <c r="R5" s="531"/>
      <c r="S5" s="333"/>
      <c r="T5" s="531"/>
      <c r="U5" s="333"/>
      <c r="V5" s="531"/>
      <c r="W5" s="333"/>
      <c r="X5" s="531"/>
      <c r="Y5" s="333"/>
      <c r="Z5" s="531"/>
      <c r="AA5" s="69"/>
      <c r="AB5" s="69"/>
      <c r="AC5" s="69"/>
      <c r="AD5" s="69"/>
      <c r="AE5" s="69"/>
      <c r="AF5" s="419"/>
      <c r="AG5" s="419"/>
      <c r="AH5" s="419"/>
      <c r="AI5" s="419"/>
      <c r="AJ5" s="419"/>
      <c r="AK5" s="419"/>
      <c r="AL5" s="419"/>
      <c r="AM5" s="419"/>
      <c r="AN5" s="419"/>
      <c r="AO5" s="419"/>
      <c r="AP5" s="419"/>
      <c r="AQ5" s="419"/>
      <c r="AR5" s="419"/>
      <c r="AS5" s="419"/>
      <c r="AT5" s="419"/>
      <c r="AU5" s="419"/>
      <c r="AV5" s="69"/>
      <c r="AW5" s="420">
        <v>0.35</v>
      </c>
      <c r="AX5" s="69"/>
      <c r="AY5" s="69"/>
      <c r="AZ5" s="69"/>
      <c r="BA5" s="69"/>
      <c r="BB5" s="69"/>
      <c r="BC5" s="69"/>
      <c r="BD5" s="69"/>
      <c r="BE5" s="69"/>
      <c r="BF5" s="69"/>
      <c r="BG5" s="69"/>
      <c r="BH5" s="69"/>
      <c r="BI5" s="69"/>
      <c r="BJ5" s="69"/>
      <c r="BK5" s="69"/>
      <c r="BL5" s="69"/>
      <c r="BM5" s="69"/>
      <c r="BN5" s="69"/>
      <c r="BO5" s="69"/>
      <c r="BP5" s="69"/>
      <c r="BQ5" s="69"/>
    </row>
    <row r="6" spans="1:69">
      <c r="A6" s="423">
        <v>2</v>
      </c>
      <c r="B6" s="424" t="s">
        <v>487</v>
      </c>
      <c r="C6" s="69"/>
      <c r="D6" s="426">
        <f>SUM(D7:D8)</f>
        <v>0</v>
      </c>
      <c r="E6" s="533" t="e">
        <f t="shared" si="6"/>
        <v>#DIV/0!</v>
      </c>
      <c r="F6" s="426">
        <f t="shared" ref="F6:G24" si="7">ROUND(I6+K6+M6+O6+Q6+S6+U6+W6+Y6,2)</f>
        <v>0</v>
      </c>
      <c r="G6" s="426">
        <f t="shared" si="7"/>
        <v>0</v>
      </c>
      <c r="H6" s="426">
        <f>SUM(H7:H8)</f>
        <v>0</v>
      </c>
      <c r="I6" s="435">
        <f>SUM(I7:I8)</f>
        <v>0</v>
      </c>
      <c r="J6" s="435">
        <f t="shared" ref="J6:Z6" si="8">SUM(J7:J8)</f>
        <v>0</v>
      </c>
      <c r="K6" s="435">
        <f t="shared" si="8"/>
        <v>0</v>
      </c>
      <c r="L6" s="435">
        <f t="shared" si="8"/>
        <v>0</v>
      </c>
      <c r="M6" s="435">
        <f t="shared" si="8"/>
        <v>0</v>
      </c>
      <c r="N6" s="435">
        <f t="shared" si="8"/>
        <v>0</v>
      </c>
      <c r="O6" s="435">
        <f t="shared" si="8"/>
        <v>0</v>
      </c>
      <c r="P6" s="435">
        <f t="shared" si="8"/>
        <v>0</v>
      </c>
      <c r="Q6" s="435">
        <f t="shared" si="8"/>
        <v>0</v>
      </c>
      <c r="R6" s="435">
        <f t="shared" si="8"/>
        <v>0</v>
      </c>
      <c r="S6" s="435">
        <f t="shared" si="8"/>
        <v>0</v>
      </c>
      <c r="T6" s="435">
        <f t="shared" si="8"/>
        <v>0</v>
      </c>
      <c r="U6" s="435">
        <f t="shared" si="8"/>
        <v>0</v>
      </c>
      <c r="V6" s="435">
        <f t="shared" si="8"/>
        <v>0</v>
      </c>
      <c r="W6" s="435">
        <f t="shared" si="8"/>
        <v>0</v>
      </c>
      <c r="X6" s="435">
        <f t="shared" si="8"/>
        <v>0</v>
      </c>
      <c r="Y6" s="435">
        <f t="shared" si="8"/>
        <v>0</v>
      </c>
      <c r="Z6" s="435">
        <f t="shared" si="8"/>
        <v>0</v>
      </c>
      <c r="AF6" s="419"/>
      <c r="AG6" s="419"/>
      <c r="AH6" s="419"/>
      <c r="AI6" s="419"/>
      <c r="AJ6" s="419"/>
      <c r="AK6" s="419"/>
      <c r="AL6" s="419"/>
      <c r="AM6" s="419"/>
      <c r="AN6" s="419"/>
      <c r="AO6" s="419"/>
      <c r="AP6" s="419"/>
      <c r="AQ6" s="419"/>
      <c r="AR6" s="419"/>
      <c r="AS6" s="419"/>
      <c r="AT6" s="419"/>
      <c r="AU6" s="419"/>
      <c r="AW6" s="218"/>
    </row>
    <row r="7" spans="1:69">
      <c r="A7" s="437" t="s">
        <v>14</v>
      </c>
      <c r="B7" s="438" t="s">
        <v>488</v>
      </c>
      <c r="C7" s="457">
        <v>0.85</v>
      </c>
      <c r="D7" s="439">
        <f>IF(C7="IZVĒLIETIES!","norādiet likmi!",F7+G7)</f>
        <v>0</v>
      </c>
      <c r="E7" s="533" t="e">
        <f t="shared" si="6"/>
        <v>#DIV/0!</v>
      </c>
      <c r="F7" s="439">
        <f>ROUND(I7+K7+M7+O7+Q7+S7+U7+W7+Y7,2)</f>
        <v>0</v>
      </c>
      <c r="G7" s="439">
        <f t="shared" si="7"/>
        <v>0</v>
      </c>
      <c r="H7" s="439">
        <f>IF(C7&lt;1,F7*C7,0)</f>
        <v>0</v>
      </c>
      <c r="I7" s="531"/>
      <c r="J7" s="531"/>
      <c r="K7" s="531"/>
      <c r="L7" s="531"/>
      <c r="M7" s="531"/>
      <c r="N7" s="531"/>
      <c r="O7" s="531"/>
      <c r="P7" s="531"/>
      <c r="Q7" s="531"/>
      <c r="R7" s="531"/>
      <c r="S7" s="531"/>
      <c r="T7" s="531"/>
      <c r="U7" s="531"/>
      <c r="V7" s="531"/>
      <c r="W7" s="531"/>
      <c r="X7" s="531"/>
      <c r="Y7" s="531"/>
      <c r="Z7" s="531"/>
      <c r="AF7" s="419"/>
      <c r="AG7" s="419"/>
      <c r="AH7" s="419"/>
      <c r="AI7" s="419"/>
      <c r="AJ7" s="419"/>
      <c r="AK7" s="419"/>
      <c r="AL7" s="419"/>
      <c r="AM7" s="419"/>
      <c r="AN7" s="419"/>
      <c r="AO7" s="419"/>
      <c r="AP7" s="419"/>
      <c r="AQ7" s="419"/>
      <c r="AR7" s="419"/>
      <c r="AS7" s="419"/>
      <c r="AT7" s="419"/>
      <c r="AU7" s="419"/>
      <c r="AW7" s="218"/>
    </row>
    <row r="8" spans="1:69">
      <c r="A8" s="437" t="s">
        <v>16</v>
      </c>
      <c r="B8" s="438" t="s">
        <v>231</v>
      </c>
      <c r="C8" s="457">
        <v>0.85</v>
      </c>
      <c r="D8" s="439">
        <f>IF(C8="IZVĒLIETIES!","norādiet likmi!",F8+G8)</f>
        <v>0</v>
      </c>
      <c r="E8" s="533" t="e">
        <f t="shared" si="6"/>
        <v>#DIV/0!</v>
      </c>
      <c r="F8" s="439">
        <f t="shared" si="7"/>
        <v>0</v>
      </c>
      <c r="G8" s="439">
        <f t="shared" si="7"/>
        <v>0</v>
      </c>
      <c r="H8" s="439">
        <f>IF(C8&lt;1,F8*C8,0)</f>
        <v>0</v>
      </c>
      <c r="I8" s="440">
        <v>0</v>
      </c>
      <c r="J8" s="440">
        <v>0</v>
      </c>
      <c r="K8" s="440">
        <v>0</v>
      </c>
      <c r="L8" s="440">
        <v>0</v>
      </c>
      <c r="M8" s="440">
        <v>0</v>
      </c>
      <c r="N8" s="440">
        <v>0</v>
      </c>
      <c r="O8" s="440">
        <v>0</v>
      </c>
      <c r="P8" s="440">
        <v>0</v>
      </c>
      <c r="Q8" s="440">
        <v>0</v>
      </c>
      <c r="R8" s="440">
        <v>0</v>
      </c>
      <c r="S8" s="440">
        <v>0</v>
      </c>
      <c r="T8" s="440">
        <v>0</v>
      </c>
      <c r="U8" s="440">
        <v>0</v>
      </c>
      <c r="V8" s="440">
        <v>0</v>
      </c>
      <c r="W8" s="440">
        <v>0</v>
      </c>
      <c r="X8" s="440">
        <v>0</v>
      </c>
      <c r="Y8" s="440">
        <v>0</v>
      </c>
      <c r="Z8" s="440">
        <v>0</v>
      </c>
      <c r="AF8" s="419"/>
      <c r="AG8" s="419"/>
      <c r="AH8" s="419"/>
      <c r="AI8" s="419"/>
      <c r="AJ8" s="419"/>
      <c r="AK8" s="419"/>
      <c r="AL8" s="419"/>
      <c r="AM8" s="419"/>
      <c r="AN8" s="419"/>
      <c r="AO8" s="419"/>
      <c r="AP8" s="419"/>
      <c r="AQ8" s="419"/>
      <c r="AR8" s="419"/>
      <c r="AS8" s="419"/>
      <c r="AT8" s="419"/>
      <c r="AU8" s="419"/>
      <c r="AW8" s="218"/>
    </row>
    <row r="9" spans="1:69" hidden="1">
      <c r="A9" s="423">
        <v>3</v>
      </c>
      <c r="B9" s="424" t="s">
        <v>235</v>
      </c>
      <c r="C9" s="457">
        <v>0.85</v>
      </c>
      <c r="D9" s="428">
        <f>IF(C9="IZVĒLIETIES!","norādiet likmi!",F9+G9)</f>
        <v>0</v>
      </c>
      <c r="E9" s="533" t="e">
        <f t="shared" si="6"/>
        <v>#DIV/0!</v>
      </c>
      <c r="F9" s="428">
        <f t="shared" si="7"/>
        <v>0</v>
      </c>
      <c r="G9" s="428">
        <f t="shared" si="7"/>
        <v>0</v>
      </c>
      <c r="H9" s="439">
        <f>IF(C9&lt;1,F9*C9*'17.1.PIV 4. piel. turpinājums'!$C$22,0)</f>
        <v>0</v>
      </c>
      <c r="I9" s="552">
        <v>0</v>
      </c>
      <c r="J9" s="552">
        <v>0</v>
      </c>
      <c r="K9" s="552">
        <v>0</v>
      </c>
      <c r="L9" s="552">
        <v>0</v>
      </c>
      <c r="M9" s="552">
        <v>0</v>
      </c>
      <c r="N9" s="552">
        <v>0</v>
      </c>
      <c r="O9" s="552">
        <v>0</v>
      </c>
      <c r="P9" s="552">
        <v>0</v>
      </c>
      <c r="Q9" s="552">
        <v>0</v>
      </c>
      <c r="R9" s="552">
        <v>0</v>
      </c>
      <c r="S9" s="552">
        <v>0</v>
      </c>
      <c r="T9" s="552">
        <v>0</v>
      </c>
      <c r="U9" s="552"/>
      <c r="V9" s="552"/>
      <c r="W9" s="552"/>
      <c r="X9" s="552"/>
      <c r="Y9" s="552"/>
      <c r="Z9" s="552"/>
      <c r="AF9" s="419"/>
      <c r="AG9" s="419"/>
      <c r="AH9" s="419"/>
      <c r="AI9" s="419"/>
      <c r="AJ9" s="419"/>
      <c r="AK9" s="419"/>
      <c r="AL9" s="419"/>
      <c r="AM9" s="419"/>
      <c r="AN9" s="419"/>
      <c r="AO9" s="419"/>
      <c r="AP9" s="419"/>
      <c r="AQ9" s="419"/>
      <c r="AR9" s="419"/>
      <c r="AS9" s="419"/>
      <c r="AT9" s="419"/>
      <c r="AU9" s="419"/>
    </row>
    <row r="10" spans="1:69">
      <c r="A10" s="423">
        <v>7</v>
      </c>
      <c r="B10" s="424" t="s">
        <v>241</v>
      </c>
      <c r="C10" s="69"/>
      <c r="D10" s="428">
        <f>SUM(D12:D18)</f>
        <v>0</v>
      </c>
      <c r="E10" s="533" t="e">
        <f t="shared" si="6"/>
        <v>#DIV/0!</v>
      </c>
      <c r="F10" s="428">
        <f>ROUND(I10+K10+M10+O10+Q10+S10+U10+W10+Y10,2)</f>
        <v>0</v>
      </c>
      <c r="G10" s="428">
        <f>ROUND(J10+L10+N10+P10+R10+T10+V10+X10+Z10,2)</f>
        <v>0</v>
      </c>
      <c r="H10" s="428">
        <f>SUM(H12:H18)</f>
        <v>0</v>
      </c>
      <c r="I10" s="442">
        <f>SUM(I12:I18)</f>
        <v>0</v>
      </c>
      <c r="J10" s="442">
        <f t="shared" ref="J10:Z10" si="9">SUM(J12:J18)</f>
        <v>0</v>
      </c>
      <c r="K10" s="442">
        <f t="shared" si="9"/>
        <v>0</v>
      </c>
      <c r="L10" s="442">
        <f t="shared" si="9"/>
        <v>0</v>
      </c>
      <c r="M10" s="442">
        <f t="shared" si="9"/>
        <v>0</v>
      </c>
      <c r="N10" s="442">
        <f t="shared" si="9"/>
        <v>0</v>
      </c>
      <c r="O10" s="442">
        <f t="shared" si="9"/>
        <v>0</v>
      </c>
      <c r="P10" s="442">
        <f t="shared" si="9"/>
        <v>0</v>
      </c>
      <c r="Q10" s="442">
        <f t="shared" si="9"/>
        <v>0</v>
      </c>
      <c r="R10" s="442">
        <f t="shared" si="9"/>
        <v>0</v>
      </c>
      <c r="S10" s="442">
        <f t="shared" si="9"/>
        <v>0</v>
      </c>
      <c r="T10" s="442">
        <f t="shared" si="9"/>
        <v>0</v>
      </c>
      <c r="U10" s="442">
        <f t="shared" si="9"/>
        <v>0</v>
      </c>
      <c r="V10" s="442">
        <f t="shared" si="9"/>
        <v>0</v>
      </c>
      <c r="W10" s="442">
        <f t="shared" si="9"/>
        <v>0</v>
      </c>
      <c r="X10" s="442">
        <f t="shared" si="9"/>
        <v>0</v>
      </c>
      <c r="Y10" s="442">
        <f t="shared" si="9"/>
        <v>0</v>
      </c>
      <c r="Z10" s="442">
        <f t="shared" si="9"/>
        <v>0</v>
      </c>
      <c r="AF10" s="419"/>
      <c r="AG10" s="419"/>
      <c r="AH10" s="419"/>
      <c r="AI10" s="419"/>
      <c r="AJ10" s="419"/>
      <c r="AK10" s="419"/>
      <c r="AL10" s="419"/>
      <c r="AM10" s="419"/>
      <c r="AN10" s="419"/>
      <c r="AO10" s="419"/>
      <c r="AP10" s="419"/>
      <c r="AQ10" s="419"/>
      <c r="AR10" s="419"/>
      <c r="AS10" s="419"/>
      <c r="AT10" s="419"/>
      <c r="AU10" s="419"/>
    </row>
    <row r="11" spans="1:69">
      <c r="A11" s="437" t="s">
        <v>242</v>
      </c>
      <c r="B11" s="438" t="s">
        <v>243</v>
      </c>
      <c r="C11" s="457"/>
      <c r="D11" s="439">
        <f t="shared" ref="D11:D27" si="10">IF(C11="IZVĒLIETIES!","norādiet likmi!",F11+G11)</f>
        <v>0</v>
      </c>
      <c r="E11" s="533" t="e">
        <f t="shared" si="6"/>
        <v>#DIV/0!</v>
      </c>
      <c r="F11" s="439">
        <f t="shared" ref="F11:G18" si="11">ROUND(I11+K11+M11+O11+Q11+S11+U11+W11+Y11,2)</f>
        <v>0</v>
      </c>
      <c r="G11" s="439">
        <f>ROUND(J11+L11+N11+P11+R11+T11+V11+X11+Z11,2)</f>
        <v>0</v>
      </c>
      <c r="H11" s="553">
        <f>SUM(H12:H13)</f>
        <v>0</v>
      </c>
      <c r="I11" s="442">
        <f>SUM(I12:I13)</f>
        <v>0</v>
      </c>
      <c r="J11" s="442">
        <f t="shared" ref="J11:Z11" si="12">SUM(J12:J13)</f>
        <v>0</v>
      </c>
      <c r="K11" s="442">
        <f t="shared" si="12"/>
        <v>0</v>
      </c>
      <c r="L11" s="442">
        <f t="shared" si="12"/>
        <v>0</v>
      </c>
      <c r="M11" s="442">
        <f t="shared" si="12"/>
        <v>0</v>
      </c>
      <c r="N11" s="442">
        <f t="shared" si="12"/>
        <v>0</v>
      </c>
      <c r="O11" s="442">
        <f t="shared" si="12"/>
        <v>0</v>
      </c>
      <c r="P11" s="442">
        <f t="shared" si="12"/>
        <v>0</v>
      </c>
      <c r="Q11" s="442">
        <f t="shared" si="12"/>
        <v>0</v>
      </c>
      <c r="R11" s="442">
        <f t="shared" si="12"/>
        <v>0</v>
      </c>
      <c r="S11" s="442">
        <f t="shared" si="12"/>
        <v>0</v>
      </c>
      <c r="T11" s="442">
        <f t="shared" si="12"/>
        <v>0</v>
      </c>
      <c r="U11" s="442">
        <f t="shared" si="12"/>
        <v>0</v>
      </c>
      <c r="V11" s="442">
        <f t="shared" si="12"/>
        <v>0</v>
      </c>
      <c r="W11" s="442">
        <f t="shared" si="12"/>
        <v>0</v>
      </c>
      <c r="X11" s="442">
        <f t="shared" si="12"/>
        <v>0</v>
      </c>
      <c r="Y11" s="442">
        <f t="shared" si="12"/>
        <v>0</v>
      </c>
      <c r="Z11" s="442">
        <f t="shared" si="12"/>
        <v>0</v>
      </c>
      <c r="AF11" s="419"/>
      <c r="AG11" s="419"/>
      <c r="AH11" s="419"/>
      <c r="AI11" s="419"/>
      <c r="AJ11" s="419"/>
      <c r="AK11" s="419"/>
      <c r="AL11" s="419"/>
      <c r="AM11" s="419"/>
      <c r="AN11" s="419"/>
      <c r="AO11" s="419"/>
      <c r="AP11" s="419"/>
      <c r="AQ11" s="419"/>
      <c r="AR11" s="419"/>
      <c r="AS11" s="419"/>
      <c r="AT11" s="419"/>
      <c r="AU11" s="419"/>
    </row>
    <row r="12" spans="1:69" ht="12.75" customHeight="1">
      <c r="A12" s="437" t="s">
        <v>472</v>
      </c>
      <c r="B12" s="438" t="s">
        <v>680</v>
      </c>
      <c r="C12" s="457">
        <v>0.85</v>
      </c>
      <c r="D12" s="439">
        <f t="shared" si="10"/>
        <v>0</v>
      </c>
      <c r="E12" s="533" t="e">
        <f t="shared" ref="E12:E23" si="13">D12/$D$28</f>
        <v>#DIV/0!</v>
      </c>
      <c r="F12" s="439">
        <f t="shared" si="11"/>
        <v>0</v>
      </c>
      <c r="G12" s="439">
        <f t="shared" si="11"/>
        <v>0</v>
      </c>
      <c r="H12" s="439">
        <f>IF(C12&lt;1,F12*C12,0)</f>
        <v>0</v>
      </c>
      <c r="I12" s="531"/>
      <c r="J12" s="531"/>
      <c r="K12" s="531"/>
      <c r="L12" s="531"/>
      <c r="M12" s="531"/>
      <c r="N12" s="531"/>
      <c r="O12" s="531"/>
      <c r="P12" s="531"/>
      <c r="Q12" s="531"/>
      <c r="R12" s="531"/>
      <c r="S12" s="531"/>
      <c r="T12" s="531"/>
      <c r="U12" s="531"/>
      <c r="V12" s="531"/>
      <c r="W12" s="531"/>
      <c r="X12" s="531"/>
      <c r="Y12" s="531"/>
      <c r="Z12" s="531"/>
      <c r="AF12" s="419"/>
      <c r="AG12" s="419"/>
      <c r="AH12" s="419"/>
      <c r="AI12" s="419"/>
      <c r="AJ12" s="419"/>
      <c r="AK12" s="419"/>
      <c r="AL12" s="419"/>
      <c r="AM12" s="419"/>
      <c r="AN12" s="419"/>
      <c r="AO12" s="419"/>
      <c r="AP12" s="419"/>
      <c r="AQ12" s="419"/>
      <c r="AR12" s="419"/>
      <c r="AS12" s="419"/>
      <c r="AT12" s="419"/>
      <c r="AU12" s="419"/>
    </row>
    <row r="13" spans="1:69">
      <c r="A13" s="437" t="s">
        <v>473</v>
      </c>
      <c r="B13" s="438" t="s">
        <v>459</v>
      </c>
      <c r="C13" s="457">
        <v>1</v>
      </c>
      <c r="D13" s="439">
        <f t="shared" si="10"/>
        <v>0</v>
      </c>
      <c r="E13" s="533" t="e">
        <f t="shared" si="13"/>
        <v>#DIV/0!</v>
      </c>
      <c r="F13" s="439">
        <f t="shared" si="11"/>
        <v>0</v>
      </c>
      <c r="G13" s="439">
        <f t="shared" si="11"/>
        <v>0</v>
      </c>
      <c r="H13" s="439">
        <f>IF(C13&lt;=1,F13*C13,0)</f>
        <v>0</v>
      </c>
      <c r="I13" s="440">
        <v>0</v>
      </c>
      <c r="J13" s="440">
        <v>0</v>
      </c>
      <c r="K13" s="440">
        <v>0</v>
      </c>
      <c r="L13" s="440">
        <v>0</v>
      </c>
      <c r="M13" s="440">
        <v>0</v>
      </c>
      <c r="N13" s="440">
        <v>0</v>
      </c>
      <c r="O13" s="440">
        <v>0</v>
      </c>
      <c r="P13" s="440">
        <v>0</v>
      </c>
      <c r="Q13" s="440">
        <v>0</v>
      </c>
      <c r="R13" s="440">
        <v>0</v>
      </c>
      <c r="S13" s="440">
        <v>0</v>
      </c>
      <c r="T13" s="440">
        <v>0</v>
      </c>
      <c r="U13" s="440">
        <v>0</v>
      </c>
      <c r="V13" s="440">
        <v>0</v>
      </c>
      <c r="W13" s="440">
        <v>0</v>
      </c>
      <c r="X13" s="440">
        <v>0</v>
      </c>
      <c r="Y13" s="440">
        <v>0</v>
      </c>
      <c r="Z13" s="440">
        <v>0</v>
      </c>
      <c r="AF13" s="419"/>
      <c r="AG13" s="419"/>
      <c r="AH13" s="419"/>
      <c r="AI13" s="419"/>
      <c r="AJ13" s="419"/>
      <c r="AK13" s="419"/>
      <c r="AL13" s="419"/>
      <c r="AM13" s="419"/>
      <c r="AN13" s="419"/>
      <c r="AO13" s="419"/>
      <c r="AP13" s="419"/>
      <c r="AQ13" s="419"/>
      <c r="AR13" s="419"/>
      <c r="AS13" s="419"/>
      <c r="AT13" s="419"/>
      <c r="AU13" s="419"/>
    </row>
    <row r="14" spans="1:69">
      <c r="A14" s="437" t="s">
        <v>244</v>
      </c>
      <c r="B14" s="438" t="s">
        <v>245</v>
      </c>
      <c r="C14" s="457">
        <v>0.85</v>
      </c>
      <c r="D14" s="439">
        <f t="shared" si="10"/>
        <v>0</v>
      </c>
      <c r="E14" s="533" t="e">
        <f t="shared" si="13"/>
        <v>#DIV/0!</v>
      </c>
      <c r="F14" s="439">
        <f t="shared" si="11"/>
        <v>0</v>
      </c>
      <c r="G14" s="439">
        <f t="shared" si="7"/>
        <v>0</v>
      </c>
      <c r="H14" s="439">
        <f t="shared" ref="H14:H20" si="14">IF(C14&lt;1,F14*C14,0)</f>
        <v>0</v>
      </c>
      <c r="I14" s="531"/>
      <c r="J14" s="531"/>
      <c r="K14" s="531"/>
      <c r="L14" s="531"/>
      <c r="M14" s="531"/>
      <c r="N14" s="531"/>
      <c r="O14" s="531"/>
      <c r="P14" s="531"/>
      <c r="Q14" s="531"/>
      <c r="R14" s="531"/>
      <c r="S14" s="531"/>
      <c r="T14" s="531"/>
      <c r="U14" s="531"/>
      <c r="V14" s="531"/>
      <c r="W14" s="531"/>
      <c r="X14" s="531"/>
      <c r="Y14" s="531"/>
      <c r="Z14" s="531"/>
      <c r="AF14" s="419"/>
      <c r="AG14" s="419"/>
      <c r="AH14" s="419"/>
      <c r="AI14" s="419"/>
      <c r="AJ14" s="419"/>
      <c r="AK14" s="419"/>
      <c r="AL14" s="419"/>
      <c r="AM14" s="419"/>
      <c r="AN14" s="419"/>
      <c r="AO14" s="419"/>
      <c r="AP14" s="419"/>
      <c r="AQ14" s="419"/>
      <c r="AR14" s="419"/>
      <c r="AS14" s="419"/>
      <c r="AT14" s="419"/>
      <c r="AU14" s="419"/>
    </row>
    <row r="15" spans="1:69">
      <c r="A15" s="437" t="s">
        <v>246</v>
      </c>
      <c r="B15" s="438" t="s">
        <v>456</v>
      </c>
      <c r="C15" s="457">
        <v>0.85</v>
      </c>
      <c r="D15" s="439">
        <f t="shared" si="10"/>
        <v>0</v>
      </c>
      <c r="E15" s="533" t="e">
        <f t="shared" si="13"/>
        <v>#DIV/0!</v>
      </c>
      <c r="F15" s="439">
        <f t="shared" si="11"/>
        <v>0</v>
      </c>
      <c r="G15" s="439">
        <f t="shared" si="7"/>
        <v>0</v>
      </c>
      <c r="H15" s="439">
        <f t="shared" si="14"/>
        <v>0</v>
      </c>
      <c r="I15" s="531"/>
      <c r="J15" s="531"/>
      <c r="K15" s="531"/>
      <c r="L15" s="531"/>
      <c r="M15" s="531"/>
      <c r="N15" s="531"/>
      <c r="O15" s="531"/>
      <c r="P15" s="531"/>
      <c r="Q15" s="531"/>
      <c r="R15" s="531"/>
      <c r="S15" s="531"/>
      <c r="T15" s="531"/>
      <c r="U15" s="531"/>
      <c r="V15" s="531"/>
      <c r="W15" s="531"/>
      <c r="X15" s="531"/>
      <c r="Y15" s="531"/>
      <c r="Z15" s="531"/>
      <c r="AF15" s="419"/>
      <c r="AG15" s="419"/>
      <c r="AH15" s="419"/>
      <c r="AI15" s="419"/>
      <c r="AJ15" s="419"/>
      <c r="AK15" s="419"/>
      <c r="AL15" s="419"/>
      <c r="AM15" s="419"/>
      <c r="AN15" s="419"/>
      <c r="AO15" s="419"/>
      <c r="AP15" s="419"/>
      <c r="AQ15" s="419"/>
      <c r="AR15" s="419"/>
      <c r="AS15" s="419"/>
      <c r="AT15" s="419"/>
      <c r="AU15" s="419"/>
    </row>
    <row r="16" spans="1:69" ht="15" customHeight="1">
      <c r="A16" s="437" t="s">
        <v>247</v>
      </c>
      <c r="B16" s="438" t="s">
        <v>370</v>
      </c>
      <c r="C16" s="457">
        <v>0.85</v>
      </c>
      <c r="D16" s="439">
        <f t="shared" si="10"/>
        <v>0</v>
      </c>
      <c r="E16" s="533" t="e">
        <f t="shared" si="13"/>
        <v>#DIV/0!</v>
      </c>
      <c r="F16" s="439">
        <f t="shared" si="11"/>
        <v>0</v>
      </c>
      <c r="G16" s="439">
        <f>ROUND(J16+L16+N16+P16+R16+T16+V16+X16+Z16,2)</f>
        <v>0</v>
      </c>
      <c r="H16" s="439">
        <f t="shared" si="14"/>
        <v>0</v>
      </c>
      <c r="I16" s="531"/>
      <c r="J16" s="531"/>
      <c r="K16" s="531"/>
      <c r="L16" s="531"/>
      <c r="M16" s="531"/>
      <c r="N16" s="531"/>
      <c r="O16" s="531"/>
      <c r="P16" s="531"/>
      <c r="Q16" s="531"/>
      <c r="R16" s="531"/>
      <c r="S16" s="531"/>
      <c r="T16" s="531"/>
      <c r="U16" s="531"/>
      <c r="V16" s="531"/>
      <c r="W16" s="531"/>
      <c r="X16" s="531"/>
      <c r="Y16" s="531"/>
      <c r="Z16" s="531"/>
      <c r="AF16" s="419"/>
      <c r="AG16" s="419"/>
      <c r="AH16" s="419"/>
      <c r="AI16" s="419"/>
      <c r="AJ16" s="419"/>
      <c r="AK16" s="419"/>
      <c r="AL16" s="419"/>
      <c r="AM16" s="419"/>
      <c r="AN16" s="419"/>
      <c r="AO16" s="419"/>
      <c r="AP16" s="419"/>
      <c r="AQ16" s="419"/>
      <c r="AR16" s="419"/>
      <c r="AS16" s="419"/>
      <c r="AT16" s="419"/>
      <c r="AU16" s="419"/>
    </row>
    <row r="17" spans="1:69">
      <c r="A17" s="437" t="s">
        <v>248</v>
      </c>
      <c r="B17" s="438" t="s">
        <v>249</v>
      </c>
      <c r="C17" s="457">
        <v>0.85</v>
      </c>
      <c r="D17" s="439">
        <f t="shared" si="10"/>
        <v>0</v>
      </c>
      <c r="E17" s="533" t="e">
        <f t="shared" si="13"/>
        <v>#DIV/0!</v>
      </c>
      <c r="F17" s="439">
        <f t="shared" si="11"/>
        <v>0</v>
      </c>
      <c r="G17" s="439">
        <f t="shared" si="7"/>
        <v>0</v>
      </c>
      <c r="H17" s="439">
        <f t="shared" si="14"/>
        <v>0</v>
      </c>
      <c r="I17" s="440">
        <v>0</v>
      </c>
      <c r="J17" s="440">
        <v>0</v>
      </c>
      <c r="K17" s="440">
        <v>0</v>
      </c>
      <c r="L17" s="440">
        <v>0</v>
      </c>
      <c r="M17" s="440">
        <v>0</v>
      </c>
      <c r="N17" s="440">
        <v>0</v>
      </c>
      <c r="O17" s="440">
        <v>0</v>
      </c>
      <c r="P17" s="440">
        <v>0</v>
      </c>
      <c r="Q17" s="440">
        <v>0</v>
      </c>
      <c r="R17" s="440">
        <v>0</v>
      </c>
      <c r="S17" s="440">
        <v>0</v>
      </c>
      <c r="T17" s="440">
        <v>0</v>
      </c>
      <c r="U17" s="440">
        <v>0</v>
      </c>
      <c r="V17" s="440">
        <v>0</v>
      </c>
      <c r="W17" s="440">
        <v>0</v>
      </c>
      <c r="X17" s="440">
        <v>0</v>
      </c>
      <c r="Y17" s="440">
        <v>0</v>
      </c>
      <c r="Z17" s="440">
        <v>0</v>
      </c>
      <c r="AF17" s="419"/>
      <c r="AG17" s="419"/>
      <c r="AH17" s="419"/>
      <c r="AI17" s="419"/>
      <c r="AJ17" s="419"/>
      <c r="AK17" s="419"/>
      <c r="AL17" s="419"/>
      <c r="AM17" s="419"/>
      <c r="AN17" s="419"/>
      <c r="AO17" s="419"/>
      <c r="AP17" s="419"/>
      <c r="AQ17" s="419"/>
      <c r="AR17" s="419"/>
      <c r="AS17" s="419"/>
      <c r="AT17" s="419"/>
      <c r="AU17" s="419"/>
    </row>
    <row r="18" spans="1:69">
      <c r="A18" s="437" t="s">
        <v>250</v>
      </c>
      <c r="B18" s="438" t="s">
        <v>165</v>
      </c>
      <c r="C18" s="457">
        <v>0.85</v>
      </c>
      <c r="D18" s="439">
        <f t="shared" si="10"/>
        <v>0</v>
      </c>
      <c r="E18" s="533" t="e">
        <f t="shared" si="13"/>
        <v>#DIV/0!</v>
      </c>
      <c r="F18" s="439">
        <f t="shared" si="11"/>
        <v>0</v>
      </c>
      <c r="G18" s="439">
        <f t="shared" si="7"/>
        <v>0</v>
      </c>
      <c r="H18" s="439">
        <f t="shared" si="14"/>
        <v>0</v>
      </c>
      <c r="I18" s="531"/>
      <c r="J18" s="531"/>
      <c r="K18" s="531"/>
      <c r="L18" s="531"/>
      <c r="M18" s="531"/>
      <c r="N18" s="531"/>
      <c r="O18" s="531"/>
      <c r="P18" s="531"/>
      <c r="Q18" s="531"/>
      <c r="R18" s="531"/>
      <c r="S18" s="531"/>
      <c r="T18" s="531"/>
      <c r="U18" s="531"/>
      <c r="V18" s="531"/>
      <c r="W18" s="531"/>
      <c r="X18" s="531"/>
      <c r="Y18" s="531"/>
      <c r="Z18" s="531"/>
      <c r="AF18" s="419"/>
      <c r="AG18" s="419"/>
      <c r="AH18" s="419"/>
      <c r="AI18" s="419"/>
      <c r="AJ18" s="419"/>
      <c r="AK18" s="419"/>
      <c r="AL18" s="419"/>
      <c r="AM18" s="419"/>
      <c r="AN18" s="419"/>
      <c r="AO18" s="419"/>
      <c r="AP18" s="419"/>
      <c r="AQ18" s="419"/>
      <c r="AR18" s="419"/>
      <c r="AS18" s="419"/>
      <c r="AT18" s="419"/>
      <c r="AU18" s="419"/>
    </row>
    <row r="19" spans="1:69">
      <c r="A19" s="423">
        <v>9</v>
      </c>
      <c r="B19" s="424" t="s">
        <v>252</v>
      </c>
      <c r="C19" s="457">
        <v>0.85</v>
      </c>
      <c r="D19" s="428">
        <f t="shared" si="10"/>
        <v>0</v>
      </c>
      <c r="E19" s="533" t="e">
        <f t="shared" si="13"/>
        <v>#DIV/0!</v>
      </c>
      <c r="F19" s="428">
        <f t="shared" si="7"/>
        <v>0</v>
      </c>
      <c r="G19" s="428">
        <f t="shared" si="7"/>
        <v>0</v>
      </c>
      <c r="H19" s="428">
        <f t="shared" si="14"/>
        <v>0</v>
      </c>
      <c r="I19" s="531"/>
      <c r="J19" s="531"/>
      <c r="K19" s="531"/>
      <c r="L19" s="531"/>
      <c r="M19" s="531"/>
      <c r="N19" s="531"/>
      <c r="O19" s="531"/>
      <c r="P19" s="531"/>
      <c r="Q19" s="531"/>
      <c r="R19" s="531"/>
      <c r="S19" s="531"/>
      <c r="T19" s="531"/>
      <c r="U19" s="531"/>
      <c r="V19" s="531"/>
      <c r="W19" s="531"/>
      <c r="X19" s="531"/>
      <c r="Y19" s="531"/>
      <c r="Z19" s="531"/>
      <c r="AF19" s="419"/>
      <c r="AG19" s="419"/>
      <c r="AH19" s="419"/>
      <c r="AI19" s="419"/>
      <c r="AJ19" s="419"/>
      <c r="AK19" s="419"/>
      <c r="AL19" s="419"/>
      <c r="AM19" s="419"/>
      <c r="AN19" s="419"/>
      <c r="AO19" s="419"/>
      <c r="AP19" s="419"/>
      <c r="AQ19" s="419"/>
      <c r="AR19" s="419"/>
      <c r="AS19" s="419"/>
      <c r="AT19" s="419"/>
      <c r="AU19" s="419"/>
    </row>
    <row r="20" spans="1:69">
      <c r="A20" s="423">
        <v>10</v>
      </c>
      <c r="B20" s="424" t="s">
        <v>253</v>
      </c>
      <c r="C20" s="457">
        <v>0.85</v>
      </c>
      <c r="D20" s="428">
        <f t="shared" si="10"/>
        <v>0</v>
      </c>
      <c r="E20" s="533" t="e">
        <f t="shared" si="13"/>
        <v>#DIV/0!</v>
      </c>
      <c r="F20" s="428">
        <f>ROUND(I20+K20+M20+O20+Q20+S20+U20+W20+Y20,2)</f>
        <v>0</v>
      </c>
      <c r="G20" s="428">
        <f t="shared" si="7"/>
        <v>0</v>
      </c>
      <c r="H20" s="428">
        <f t="shared" si="14"/>
        <v>0</v>
      </c>
      <c r="I20" s="531"/>
      <c r="J20" s="531"/>
      <c r="K20" s="531"/>
      <c r="L20" s="531"/>
      <c r="M20" s="531"/>
      <c r="N20" s="531"/>
      <c r="O20" s="531"/>
      <c r="P20" s="531"/>
      <c r="Q20" s="531"/>
      <c r="R20" s="531"/>
      <c r="S20" s="531"/>
      <c r="T20" s="531"/>
      <c r="U20" s="531"/>
      <c r="V20" s="531"/>
      <c r="W20" s="531"/>
      <c r="X20" s="531"/>
      <c r="Y20" s="531"/>
      <c r="Z20" s="531"/>
      <c r="AF20" s="419"/>
      <c r="AG20" s="419"/>
      <c r="AH20" s="419"/>
      <c r="AI20" s="419"/>
      <c r="AJ20" s="419"/>
      <c r="AK20" s="419"/>
      <c r="AL20" s="419"/>
      <c r="AM20" s="419"/>
      <c r="AN20" s="419"/>
      <c r="AO20" s="419"/>
      <c r="AP20" s="419"/>
      <c r="AQ20" s="419"/>
      <c r="AR20" s="419"/>
      <c r="AS20" s="419"/>
      <c r="AT20" s="419"/>
      <c r="AU20" s="419"/>
    </row>
    <row r="21" spans="1:69" ht="25.5">
      <c r="A21" s="423">
        <v>11</v>
      </c>
      <c r="B21" s="424" t="s">
        <v>254</v>
      </c>
      <c r="C21" s="457"/>
      <c r="D21" s="428">
        <f t="shared" si="10"/>
        <v>0</v>
      </c>
      <c r="E21" s="533" t="e">
        <f t="shared" si="13"/>
        <v>#DIV/0!</v>
      </c>
      <c r="F21" s="428">
        <f t="shared" ref="F21:G23" si="15">ROUND(I21+K21+M21+O21+Q21+S21+U21+W21+Y21,2)</f>
        <v>0</v>
      </c>
      <c r="G21" s="439">
        <f>ROUND(J21+L21+N21+P21+R21+T21+V21+X21+Z21,2)</f>
        <v>0</v>
      </c>
      <c r="H21" s="442">
        <f>SUM(H22:H23)</f>
        <v>0</v>
      </c>
      <c r="I21" s="442">
        <f>SUM(I22:I23)</f>
        <v>0</v>
      </c>
      <c r="J21" s="442">
        <f t="shared" ref="J21:Z21" si="16">SUM(J22:J23)</f>
        <v>0</v>
      </c>
      <c r="K21" s="442">
        <f t="shared" si="16"/>
        <v>0</v>
      </c>
      <c r="L21" s="442">
        <f t="shared" si="16"/>
        <v>0</v>
      </c>
      <c r="M21" s="442">
        <f t="shared" si="16"/>
        <v>0</v>
      </c>
      <c r="N21" s="442">
        <f t="shared" si="16"/>
        <v>0</v>
      </c>
      <c r="O21" s="442">
        <f t="shared" si="16"/>
        <v>0</v>
      </c>
      <c r="P21" s="442">
        <f t="shared" si="16"/>
        <v>0</v>
      </c>
      <c r="Q21" s="442">
        <f t="shared" si="16"/>
        <v>0</v>
      </c>
      <c r="R21" s="442">
        <f t="shared" si="16"/>
        <v>0</v>
      </c>
      <c r="S21" s="442">
        <f t="shared" si="16"/>
        <v>0</v>
      </c>
      <c r="T21" s="442">
        <f t="shared" si="16"/>
        <v>0</v>
      </c>
      <c r="U21" s="442">
        <f t="shared" si="16"/>
        <v>0</v>
      </c>
      <c r="V21" s="442">
        <f t="shared" si="16"/>
        <v>0</v>
      </c>
      <c r="W21" s="442">
        <f t="shared" si="16"/>
        <v>0</v>
      </c>
      <c r="X21" s="442">
        <f t="shared" si="16"/>
        <v>0</v>
      </c>
      <c r="Y21" s="442">
        <f t="shared" si="16"/>
        <v>0</v>
      </c>
      <c r="Z21" s="442">
        <f t="shared" si="16"/>
        <v>0</v>
      </c>
      <c r="AF21" s="419"/>
      <c r="AG21" s="419"/>
      <c r="AH21" s="419"/>
      <c r="AI21" s="419"/>
      <c r="AJ21" s="419"/>
      <c r="AK21" s="419"/>
      <c r="AL21" s="419"/>
      <c r="AM21" s="419"/>
      <c r="AN21" s="419"/>
      <c r="AO21" s="419"/>
      <c r="AP21" s="419"/>
      <c r="AQ21" s="419"/>
      <c r="AR21" s="419"/>
      <c r="AS21" s="419"/>
      <c r="AT21" s="419"/>
      <c r="AU21" s="419"/>
    </row>
    <row r="22" spans="1:69" ht="25.5">
      <c r="A22" s="437" t="s">
        <v>474</v>
      </c>
      <c r="B22" s="438" t="s">
        <v>681</v>
      </c>
      <c r="C22" s="457">
        <v>0.85</v>
      </c>
      <c r="D22" s="439">
        <f t="shared" si="10"/>
        <v>0</v>
      </c>
      <c r="E22" s="533" t="e">
        <f t="shared" si="13"/>
        <v>#DIV/0!</v>
      </c>
      <c r="F22" s="439">
        <f t="shared" si="15"/>
        <v>0</v>
      </c>
      <c r="G22" s="439">
        <f t="shared" si="15"/>
        <v>0</v>
      </c>
      <c r="H22" s="439">
        <f>IF(C22&lt;1,F22*C22,0)</f>
        <v>0</v>
      </c>
      <c r="I22" s="531"/>
      <c r="J22" s="531"/>
      <c r="K22" s="531"/>
      <c r="L22" s="531"/>
      <c r="M22" s="531"/>
      <c r="N22" s="531"/>
      <c r="O22" s="531"/>
      <c r="P22" s="531"/>
      <c r="Q22" s="531"/>
      <c r="R22" s="531"/>
      <c r="S22" s="531"/>
      <c r="T22" s="531"/>
      <c r="U22" s="531"/>
      <c r="V22" s="531"/>
      <c r="W22" s="531"/>
      <c r="X22" s="531"/>
      <c r="Y22" s="531"/>
      <c r="Z22" s="531"/>
      <c r="AF22" s="419"/>
      <c r="AG22" s="419"/>
      <c r="AH22" s="419"/>
      <c r="AI22" s="419"/>
      <c r="AJ22" s="419"/>
      <c r="AK22" s="419"/>
      <c r="AL22" s="419"/>
      <c r="AM22" s="419"/>
      <c r="AN22" s="419"/>
      <c r="AO22" s="419"/>
      <c r="AP22" s="419"/>
      <c r="AQ22" s="419"/>
      <c r="AR22" s="419"/>
      <c r="AS22" s="419"/>
      <c r="AT22" s="419"/>
      <c r="AU22" s="419"/>
    </row>
    <row r="23" spans="1:69" ht="25.5">
      <c r="A23" s="437" t="s">
        <v>475</v>
      </c>
      <c r="B23" s="438" t="s">
        <v>460</v>
      </c>
      <c r="C23" s="457">
        <v>1</v>
      </c>
      <c r="D23" s="439">
        <f t="shared" si="10"/>
        <v>0</v>
      </c>
      <c r="E23" s="533" t="e">
        <f t="shared" si="13"/>
        <v>#DIV/0!</v>
      </c>
      <c r="F23" s="439">
        <f t="shared" si="15"/>
        <v>0</v>
      </c>
      <c r="G23" s="439">
        <f t="shared" si="15"/>
        <v>0</v>
      </c>
      <c r="H23" s="439">
        <f>IF(C23&lt;=1,F23*C23,0)</f>
        <v>0</v>
      </c>
      <c r="I23" s="440">
        <v>0</v>
      </c>
      <c r="J23" s="440">
        <v>0</v>
      </c>
      <c r="K23" s="440">
        <v>0</v>
      </c>
      <c r="L23" s="440">
        <v>0</v>
      </c>
      <c r="M23" s="440">
        <v>0</v>
      </c>
      <c r="N23" s="440">
        <v>0</v>
      </c>
      <c r="O23" s="440">
        <v>0</v>
      </c>
      <c r="P23" s="440">
        <v>0</v>
      </c>
      <c r="Q23" s="440">
        <v>0</v>
      </c>
      <c r="R23" s="440">
        <v>0</v>
      </c>
      <c r="S23" s="440">
        <v>0</v>
      </c>
      <c r="T23" s="440">
        <v>0</v>
      </c>
      <c r="U23" s="440">
        <v>0</v>
      </c>
      <c r="V23" s="440">
        <v>0</v>
      </c>
      <c r="W23" s="440">
        <v>0</v>
      </c>
      <c r="X23" s="440">
        <v>0</v>
      </c>
      <c r="Y23" s="440">
        <v>0</v>
      </c>
      <c r="Z23" s="440">
        <v>0</v>
      </c>
      <c r="AF23" s="419"/>
      <c r="AG23" s="419"/>
      <c r="AH23" s="419"/>
      <c r="AI23" s="419"/>
      <c r="AJ23" s="419"/>
      <c r="AK23" s="419"/>
      <c r="AL23" s="419"/>
      <c r="AM23" s="419"/>
      <c r="AN23" s="419"/>
      <c r="AO23" s="419"/>
      <c r="AP23" s="419"/>
      <c r="AQ23" s="419"/>
      <c r="AR23" s="419"/>
      <c r="AS23" s="419"/>
      <c r="AT23" s="419"/>
      <c r="AU23" s="419"/>
    </row>
    <row r="24" spans="1:69">
      <c r="A24" s="423">
        <v>13</v>
      </c>
      <c r="B24" s="424" t="s">
        <v>256</v>
      </c>
      <c r="C24" s="457">
        <v>0.85</v>
      </c>
      <c r="D24" s="428">
        <f t="shared" si="10"/>
        <v>0</v>
      </c>
      <c r="E24" s="533" t="e">
        <f>D24/$D$28</f>
        <v>#DIV/0!</v>
      </c>
      <c r="F24" s="428">
        <f t="shared" si="7"/>
        <v>0</v>
      </c>
      <c r="G24" s="428">
        <f t="shared" si="7"/>
        <v>0</v>
      </c>
      <c r="H24" s="428">
        <f>IF(C24&lt;1,F24*C24,0)</f>
        <v>0</v>
      </c>
      <c r="I24" s="435">
        <v>0</v>
      </c>
      <c r="J24" s="435">
        <v>0</v>
      </c>
      <c r="K24" s="435">
        <v>0</v>
      </c>
      <c r="L24" s="435">
        <v>0</v>
      </c>
      <c r="M24" s="435">
        <v>0</v>
      </c>
      <c r="N24" s="435">
        <v>0</v>
      </c>
      <c r="O24" s="435">
        <v>0</v>
      </c>
      <c r="P24" s="435">
        <v>0</v>
      </c>
      <c r="Q24" s="435">
        <v>0</v>
      </c>
      <c r="R24" s="435">
        <v>0</v>
      </c>
      <c r="S24" s="435">
        <v>0</v>
      </c>
      <c r="T24" s="435">
        <v>0</v>
      </c>
      <c r="U24" s="435">
        <v>0</v>
      </c>
      <c r="V24" s="435">
        <v>0</v>
      </c>
      <c r="W24" s="435">
        <v>0</v>
      </c>
      <c r="X24" s="435">
        <v>0</v>
      </c>
      <c r="Y24" s="435">
        <v>0</v>
      </c>
      <c r="Z24" s="435">
        <v>0</v>
      </c>
      <c r="AF24" s="419"/>
      <c r="AG24" s="419"/>
      <c r="AH24" s="419"/>
      <c r="AI24" s="419"/>
      <c r="AJ24" s="419"/>
      <c r="AK24" s="419"/>
      <c r="AL24" s="419"/>
      <c r="AM24" s="419"/>
      <c r="AN24" s="419"/>
      <c r="AO24" s="419"/>
      <c r="AP24" s="419"/>
      <c r="AQ24" s="419"/>
      <c r="AR24" s="419"/>
      <c r="AS24" s="419"/>
      <c r="AT24" s="419"/>
      <c r="AU24" s="419"/>
    </row>
    <row r="25" spans="1:69">
      <c r="A25" s="423">
        <v>15</v>
      </c>
      <c r="B25" s="424" t="s">
        <v>258</v>
      </c>
      <c r="C25" s="457"/>
      <c r="D25" s="428">
        <f t="shared" si="10"/>
        <v>0</v>
      </c>
      <c r="E25" s="533" t="e">
        <f>D25/$D$28</f>
        <v>#DIV/0!</v>
      </c>
      <c r="F25" s="428">
        <f>ROUND(I25+K25+M25+O25+Q25+S25+U25+W25+Y25,2)</f>
        <v>0</v>
      </c>
      <c r="G25" s="428">
        <f>ROUND(J25+L25+N25+P25+R25+T25+V25+X25+Z25,2)</f>
        <v>0</v>
      </c>
      <c r="H25" s="428">
        <f>SUM(H26:H27)</f>
        <v>0</v>
      </c>
      <c r="I25" s="428">
        <f>SUM(I26:I27)</f>
        <v>0</v>
      </c>
      <c r="J25" s="428">
        <f t="shared" ref="J25:Z25" si="17">SUM(J26:J27)</f>
        <v>0</v>
      </c>
      <c r="K25" s="428">
        <f t="shared" si="17"/>
        <v>0</v>
      </c>
      <c r="L25" s="428">
        <f t="shared" si="17"/>
        <v>0</v>
      </c>
      <c r="M25" s="428">
        <f t="shared" si="17"/>
        <v>0</v>
      </c>
      <c r="N25" s="428">
        <f t="shared" si="17"/>
        <v>0</v>
      </c>
      <c r="O25" s="428">
        <f t="shared" si="17"/>
        <v>0</v>
      </c>
      <c r="P25" s="428">
        <f t="shared" si="17"/>
        <v>0</v>
      </c>
      <c r="Q25" s="428">
        <f t="shared" si="17"/>
        <v>0</v>
      </c>
      <c r="R25" s="428">
        <f t="shared" si="17"/>
        <v>0</v>
      </c>
      <c r="S25" s="428">
        <f t="shared" si="17"/>
        <v>0</v>
      </c>
      <c r="T25" s="428">
        <f t="shared" si="17"/>
        <v>0</v>
      </c>
      <c r="U25" s="428">
        <f t="shared" si="17"/>
        <v>0</v>
      </c>
      <c r="V25" s="428">
        <f t="shared" si="17"/>
        <v>0</v>
      </c>
      <c r="W25" s="428">
        <f t="shared" si="17"/>
        <v>0</v>
      </c>
      <c r="X25" s="428">
        <f t="shared" si="17"/>
        <v>0</v>
      </c>
      <c r="Y25" s="428">
        <f t="shared" si="17"/>
        <v>0</v>
      </c>
      <c r="Z25" s="428">
        <f t="shared" si="17"/>
        <v>0</v>
      </c>
      <c r="AF25" s="419"/>
      <c r="AG25" s="419"/>
      <c r="AH25" s="419"/>
      <c r="AI25" s="419"/>
      <c r="AJ25" s="419"/>
      <c r="AK25" s="419"/>
      <c r="AL25" s="419"/>
      <c r="AM25" s="419"/>
      <c r="AN25" s="419"/>
      <c r="AO25" s="419"/>
      <c r="AP25" s="419"/>
      <c r="AQ25" s="419"/>
      <c r="AR25" s="419"/>
      <c r="AS25" s="419"/>
      <c r="AT25" s="419"/>
      <c r="AU25" s="419"/>
    </row>
    <row r="26" spans="1:69">
      <c r="A26" s="437" t="s">
        <v>476</v>
      </c>
      <c r="B26" s="438" t="s">
        <v>438</v>
      </c>
      <c r="C26" s="457">
        <v>0.85</v>
      </c>
      <c r="D26" s="439">
        <f t="shared" si="10"/>
        <v>0</v>
      </c>
      <c r="E26" s="533" t="e">
        <f>D26/$D$28</f>
        <v>#DIV/0!</v>
      </c>
      <c r="F26" s="439">
        <f t="shared" ref="F26:G27" si="18">ROUND(I26+K26+M26+O26+Q26+S26+U26+W26+Y26,2)</f>
        <v>0</v>
      </c>
      <c r="G26" s="439">
        <f t="shared" si="18"/>
        <v>0</v>
      </c>
      <c r="H26" s="439">
        <f>IF(C26&lt;1,F26*C26,0)</f>
        <v>0</v>
      </c>
      <c r="I26" s="531"/>
      <c r="J26" s="531"/>
      <c r="K26" s="531"/>
      <c r="L26" s="531"/>
      <c r="M26" s="531"/>
      <c r="N26" s="531"/>
      <c r="O26" s="531"/>
      <c r="P26" s="531"/>
      <c r="Q26" s="531"/>
      <c r="R26" s="531"/>
      <c r="S26" s="531"/>
      <c r="T26" s="531"/>
      <c r="U26" s="531"/>
      <c r="V26" s="531"/>
      <c r="W26" s="531"/>
      <c r="X26" s="531"/>
      <c r="Y26" s="531"/>
      <c r="Z26" s="531"/>
      <c r="AF26" s="419"/>
      <c r="AG26" s="419"/>
      <c r="AH26" s="419"/>
      <c r="AI26" s="419"/>
      <c r="AJ26" s="419"/>
      <c r="AK26" s="419"/>
      <c r="AL26" s="419"/>
      <c r="AM26" s="419"/>
      <c r="AN26" s="419"/>
      <c r="AO26" s="419"/>
      <c r="AP26" s="419"/>
      <c r="AQ26" s="419"/>
      <c r="AR26" s="419"/>
      <c r="AS26" s="419"/>
      <c r="AT26" s="419"/>
      <c r="AU26" s="419"/>
    </row>
    <row r="27" spans="1:69">
      <c r="A27" s="437" t="s">
        <v>477</v>
      </c>
      <c r="B27" s="438" t="s">
        <v>439</v>
      </c>
      <c r="C27" s="457">
        <v>0.85</v>
      </c>
      <c r="D27" s="439">
        <f t="shared" si="10"/>
        <v>0</v>
      </c>
      <c r="E27" s="533" t="e">
        <f>D27/$D$28</f>
        <v>#DIV/0!</v>
      </c>
      <c r="F27" s="439">
        <f t="shared" si="18"/>
        <v>0</v>
      </c>
      <c r="G27" s="439">
        <f t="shared" si="18"/>
        <v>0</v>
      </c>
      <c r="H27" s="439">
        <f>IF(C27&lt;1,F27*C27,0)</f>
        <v>0</v>
      </c>
      <c r="I27" s="531"/>
      <c r="J27" s="531"/>
      <c r="K27" s="531"/>
      <c r="L27" s="531"/>
      <c r="M27" s="531"/>
      <c r="N27" s="531"/>
      <c r="O27" s="531"/>
      <c r="P27" s="531"/>
      <c r="Q27" s="531"/>
      <c r="R27" s="531"/>
      <c r="S27" s="531"/>
      <c r="T27" s="531"/>
      <c r="U27" s="531"/>
      <c r="V27" s="531"/>
      <c r="W27" s="531"/>
      <c r="X27" s="531"/>
      <c r="Y27" s="531"/>
      <c r="Z27" s="531"/>
      <c r="AF27" s="419"/>
      <c r="AG27" s="419"/>
      <c r="AH27" s="419"/>
      <c r="AI27" s="419"/>
      <c r="AJ27" s="419"/>
      <c r="AK27" s="419"/>
      <c r="AL27" s="419"/>
      <c r="AM27" s="419"/>
      <c r="AN27" s="419"/>
      <c r="AO27" s="419"/>
      <c r="AP27" s="419"/>
      <c r="AQ27" s="419"/>
      <c r="AR27" s="419"/>
      <c r="AS27" s="419"/>
      <c r="AT27" s="419"/>
      <c r="AU27" s="419"/>
    </row>
    <row r="28" spans="1:69">
      <c r="A28" s="554"/>
      <c r="B28" s="424" t="s">
        <v>152</v>
      </c>
      <c r="C28" s="555">
        <v>0.85</v>
      </c>
      <c r="D28" s="428">
        <f>D5+D6+D9+D10+D19+D20+D21+D24+D25</f>
        <v>0</v>
      </c>
      <c r="E28" s="556" t="e">
        <f>D28/$D$28</f>
        <v>#DIV/0!</v>
      </c>
      <c r="F28" s="428">
        <f>F5+F6+F9+F10+F19+F20+F21+F24+F25</f>
        <v>0</v>
      </c>
      <c r="G28" s="428">
        <f>G5+G6+G9+G10+G19+G20+G21+G24+G25</f>
        <v>0</v>
      </c>
      <c r="H28" s="428">
        <f>H5+H6+H9+H10+H19+H20+H21+H24+H25</f>
        <v>0</v>
      </c>
      <c r="I28" s="428">
        <f>I5+I6+I9+I10+I19+I20+I21+I24+I25</f>
        <v>0</v>
      </c>
      <c r="J28" s="428">
        <f t="shared" ref="J28:Z28" si="19">J5+J6+J9+J10+J19+J20+J21+J24+J25</f>
        <v>0</v>
      </c>
      <c r="K28" s="428">
        <f t="shared" si="19"/>
        <v>0</v>
      </c>
      <c r="L28" s="428">
        <f t="shared" si="19"/>
        <v>0</v>
      </c>
      <c r="M28" s="428">
        <f t="shared" si="19"/>
        <v>0</v>
      </c>
      <c r="N28" s="428">
        <f t="shared" si="19"/>
        <v>0</v>
      </c>
      <c r="O28" s="428">
        <f t="shared" si="19"/>
        <v>0</v>
      </c>
      <c r="P28" s="428">
        <f t="shared" si="19"/>
        <v>0</v>
      </c>
      <c r="Q28" s="428">
        <f t="shared" si="19"/>
        <v>0</v>
      </c>
      <c r="R28" s="428">
        <f t="shared" si="19"/>
        <v>0</v>
      </c>
      <c r="S28" s="428">
        <f t="shared" si="19"/>
        <v>0</v>
      </c>
      <c r="T28" s="428">
        <f t="shared" si="19"/>
        <v>0</v>
      </c>
      <c r="U28" s="428">
        <f t="shared" si="19"/>
        <v>0</v>
      </c>
      <c r="V28" s="428">
        <f t="shared" si="19"/>
        <v>0</v>
      </c>
      <c r="W28" s="428">
        <f t="shared" si="19"/>
        <v>0</v>
      </c>
      <c r="X28" s="428">
        <f t="shared" si="19"/>
        <v>0</v>
      </c>
      <c r="Y28" s="428">
        <f t="shared" si="19"/>
        <v>0</v>
      </c>
      <c r="Z28" s="428">
        <f t="shared" si="19"/>
        <v>0</v>
      </c>
      <c r="AF28" s="419"/>
      <c r="AG28" s="419"/>
      <c r="AH28" s="419"/>
      <c r="AI28" s="419"/>
      <c r="AJ28" s="419"/>
      <c r="AK28" s="419"/>
      <c r="AL28" s="419"/>
      <c r="AM28" s="419"/>
      <c r="AN28" s="419"/>
      <c r="AO28" s="419"/>
      <c r="AP28" s="419"/>
      <c r="AQ28" s="419"/>
      <c r="AR28" s="419"/>
      <c r="AS28" s="419"/>
      <c r="AT28" s="419"/>
      <c r="AU28" s="419"/>
    </row>
    <row r="29" spans="1:69" s="454" customFormat="1">
      <c r="A29" s="448"/>
      <c r="B29" s="449"/>
      <c r="C29" s="450"/>
      <c r="D29" s="451"/>
      <c r="E29" s="452"/>
      <c r="F29" s="451"/>
      <c r="G29" s="451"/>
      <c r="H29" s="451"/>
      <c r="I29" s="451"/>
      <c r="J29" s="451"/>
      <c r="K29" s="451"/>
      <c r="L29" s="451"/>
      <c r="M29" s="451"/>
      <c r="N29" s="451"/>
      <c r="O29" s="451"/>
      <c r="P29" s="451"/>
      <c r="Q29" s="451"/>
      <c r="R29" s="451"/>
      <c r="S29" s="451"/>
      <c r="T29" s="451"/>
      <c r="U29" s="451"/>
      <c r="V29" s="451"/>
      <c r="W29" s="451"/>
      <c r="X29" s="451"/>
      <c r="Y29" s="451"/>
      <c r="Z29" s="451"/>
      <c r="AA29" s="77"/>
      <c r="AB29" s="77"/>
      <c r="AC29" s="77"/>
      <c r="AD29" s="77"/>
      <c r="AE29" s="77"/>
      <c r="AF29" s="453"/>
      <c r="AG29" s="453"/>
      <c r="AH29" s="453"/>
      <c r="AI29" s="453"/>
      <c r="AJ29" s="453"/>
      <c r="AK29" s="453"/>
      <c r="AL29" s="453"/>
      <c r="AM29" s="453"/>
      <c r="AN29" s="453"/>
      <c r="AO29" s="453"/>
      <c r="AP29" s="453"/>
      <c r="AQ29" s="453"/>
      <c r="AR29" s="453"/>
      <c r="AS29" s="453"/>
      <c r="AT29" s="453"/>
      <c r="AU29" s="453"/>
      <c r="AV29" s="77"/>
      <c r="AW29" s="77"/>
      <c r="AX29" s="77"/>
      <c r="AY29" s="77"/>
      <c r="AZ29" s="77"/>
      <c r="BA29" s="77"/>
      <c r="BB29" s="77"/>
      <c r="BC29" s="77"/>
      <c r="BD29" s="77"/>
      <c r="BE29" s="77"/>
      <c r="BF29" s="77"/>
      <c r="BG29" s="77"/>
      <c r="BH29" s="77"/>
      <c r="BI29" s="77"/>
      <c r="BJ29" s="77"/>
      <c r="BK29" s="77"/>
      <c r="BL29" s="77"/>
      <c r="BM29" s="77"/>
      <c r="BN29" s="77"/>
      <c r="BO29" s="77"/>
      <c r="BP29" s="77"/>
      <c r="BQ29" s="77"/>
    </row>
    <row r="30" spans="1:69" s="69" customFormat="1">
      <c r="A30" s="455"/>
      <c r="B30" s="456" t="s">
        <v>404</v>
      </c>
      <c r="C30" s="457"/>
      <c r="D30" s="435"/>
      <c r="E30" s="458"/>
      <c r="F30" s="442"/>
      <c r="G30" s="442"/>
      <c r="H30" s="442">
        <f>SUM(I30:Z30)</f>
        <v>0</v>
      </c>
      <c r="I30" s="442">
        <f>$C$28*SUM(I5:I6,I9,I12,I14:I20,I22,I24:I25)+SUM(I13+I23)</f>
        <v>0</v>
      </c>
      <c r="J30" s="442" t="s">
        <v>447</v>
      </c>
      <c r="K30" s="442">
        <f>$C$28*SUM(K5:K6,K9,K12,K14:K20,K22,K24:K25)+SUM(K13+K23)</f>
        <v>0</v>
      </c>
      <c r="L30" s="442" t="s">
        <v>447</v>
      </c>
      <c r="M30" s="442">
        <f>$C$28*SUM(M5:M6,M9,M12,M14:M20,M22,M24:M25)+SUM(M13+M23)</f>
        <v>0</v>
      </c>
      <c r="N30" s="442" t="s">
        <v>447</v>
      </c>
      <c r="O30" s="442">
        <f>$C$28*SUM(O5:O6,O9,O12,O14:O20,O22,O24:O25)+SUM(O13+O23)</f>
        <v>0</v>
      </c>
      <c r="P30" s="442" t="s">
        <v>447</v>
      </c>
      <c r="Q30" s="442">
        <f>$C$28*SUM(Q5:Q6,Q9,Q12,Q14:Q20,Q22,Q24:Q25)+SUM(Q13+Q23)</f>
        <v>0</v>
      </c>
      <c r="R30" s="442" t="s">
        <v>447</v>
      </c>
      <c r="S30" s="442">
        <f>$C$28*SUM(S5:S6,S9,S12,S14:S20,S22,S24:S25)+SUM(S13+S23)</f>
        <v>0</v>
      </c>
      <c r="T30" s="442" t="s">
        <v>447</v>
      </c>
      <c r="U30" s="442">
        <f>$C$28*SUM(U5:U6,U9,U12,U14:U20,U22,U24:U25)+SUM(U13+U23)</f>
        <v>0</v>
      </c>
      <c r="V30" s="442" t="s">
        <v>447</v>
      </c>
      <c r="W30" s="442">
        <f>$C$28*SUM(W5:W6,W9,W12,W14:W20,W22,W24:W25)+SUM(W13+W23)</f>
        <v>0</v>
      </c>
      <c r="X30" s="442" t="s">
        <v>447</v>
      </c>
      <c r="Y30" s="442">
        <f>$C$28*SUM(Y5:Y6,Y9,Y12,Y14:Y20,Y22,Y24:Y25)+SUM(Y13+Y23)</f>
        <v>0</v>
      </c>
      <c r="Z30" s="442" t="s">
        <v>447</v>
      </c>
      <c r="AF30" s="419"/>
      <c r="AG30" s="419"/>
      <c r="AH30" s="419"/>
      <c r="AI30" s="419"/>
      <c r="AJ30" s="419"/>
      <c r="AK30" s="419"/>
      <c r="AL30" s="419"/>
      <c r="AM30" s="419"/>
      <c r="AN30" s="419"/>
      <c r="AO30" s="419"/>
      <c r="AP30" s="419"/>
      <c r="AQ30" s="419"/>
      <c r="AR30" s="419"/>
      <c r="AS30" s="419"/>
      <c r="AT30" s="419"/>
      <c r="AU30" s="419"/>
    </row>
    <row r="31" spans="1:69" s="69" customFormat="1">
      <c r="A31" s="459"/>
      <c r="G31" s="218"/>
      <c r="H31" s="460"/>
      <c r="I31" s="419"/>
      <c r="J31" s="218"/>
      <c r="K31" s="218"/>
      <c r="L31" s="218"/>
      <c r="M31" s="218"/>
      <c r="N31" s="218"/>
      <c r="O31" s="218"/>
      <c r="P31" s="218"/>
      <c r="Q31" s="218"/>
      <c r="R31" s="218"/>
      <c r="S31" s="218"/>
      <c r="T31" s="218"/>
      <c r="U31" s="218"/>
      <c r="V31" s="218"/>
      <c r="W31" s="218"/>
      <c r="X31" s="218"/>
      <c r="Y31" s="218"/>
      <c r="Z31" s="218"/>
    </row>
    <row r="32" spans="1:69" s="69" customFormat="1">
      <c r="A32" s="459"/>
      <c r="B32" s="69" t="s">
        <v>455</v>
      </c>
      <c r="H32" s="77"/>
      <c r="I32" s="461"/>
      <c r="J32" s="461"/>
      <c r="K32" s="461"/>
      <c r="L32" s="461"/>
      <c r="M32" s="461"/>
      <c r="N32" s="461"/>
      <c r="O32" s="461"/>
      <c r="P32" s="461"/>
      <c r="Q32" s="461"/>
      <c r="R32" s="461"/>
      <c r="S32" s="461"/>
      <c r="T32" s="461"/>
      <c r="U32" s="461"/>
      <c r="V32" s="461"/>
      <c r="W32" s="461"/>
      <c r="X32" s="461"/>
      <c r="Y32" s="461"/>
      <c r="Z32" s="461"/>
      <c r="AA32" s="466"/>
    </row>
    <row r="33" spans="1:9" s="69" customFormat="1">
      <c r="A33" s="462"/>
      <c r="B33" s="69" t="s">
        <v>480</v>
      </c>
      <c r="I33" s="419"/>
    </row>
    <row r="34" spans="1:9" s="69" customFormat="1">
      <c r="A34" s="463"/>
      <c r="B34" s="69" t="s">
        <v>481</v>
      </c>
    </row>
    <row r="35" spans="1:9" s="69" customFormat="1">
      <c r="A35" s="463"/>
    </row>
    <row r="36" spans="1:9" s="69" customFormat="1" ht="32.25" customHeight="1">
      <c r="A36" s="463"/>
    </row>
    <row r="37" spans="1:9" s="69" customFormat="1" ht="15.75">
      <c r="A37" s="464"/>
    </row>
    <row r="38" spans="1:9" s="69" customFormat="1" ht="15.75">
      <c r="A38" s="464"/>
    </row>
    <row r="39" spans="1:9" s="69" customFormat="1" ht="15.75">
      <c r="A39" s="464"/>
    </row>
    <row r="40" spans="1:9" s="69" customFormat="1"/>
    <row r="41" spans="1:9" s="69" customFormat="1"/>
    <row r="42" spans="1:9" s="69" customFormat="1"/>
    <row r="43" spans="1:9" s="69" customFormat="1">
      <c r="B43" s="419"/>
    </row>
    <row r="44" spans="1:9" s="69" customFormat="1">
      <c r="B44" s="419"/>
    </row>
    <row r="45" spans="1:9" s="69" customFormat="1">
      <c r="B45" s="465"/>
    </row>
    <row r="46" spans="1:9" s="69" customFormat="1"/>
    <row r="47" spans="1:9" s="69" customFormat="1"/>
    <row r="48" spans="1:9" s="69" customFormat="1"/>
    <row r="49" spans="5:5" s="69" customFormat="1">
      <c r="E49" s="466"/>
    </row>
    <row r="50" spans="5:5" s="69" customFormat="1"/>
    <row r="51" spans="5:5" s="69" customFormat="1"/>
    <row r="52" spans="5:5" s="69" customFormat="1"/>
    <row r="53" spans="5:5" s="69" customFormat="1"/>
    <row r="54" spans="5:5" s="69" customFormat="1"/>
    <row r="55" spans="5:5" s="69" customFormat="1"/>
    <row r="56" spans="5:5" s="69" customFormat="1"/>
    <row r="57" spans="5:5" s="69" customFormat="1"/>
    <row r="58" spans="5:5" s="69" customFormat="1"/>
    <row r="59" spans="5:5" s="69" customFormat="1"/>
    <row r="60" spans="5:5" s="69" customFormat="1"/>
    <row r="61" spans="5:5" s="69" customFormat="1"/>
    <row r="62" spans="5:5" s="69" customFormat="1"/>
    <row r="63" spans="5:5" s="69" customFormat="1"/>
    <row r="64" spans="5:5" s="69" customFormat="1"/>
    <row r="65" s="69" customFormat="1"/>
    <row r="66" s="69" customFormat="1"/>
    <row r="67" s="69" customFormat="1"/>
    <row r="68" s="69" customFormat="1"/>
    <row r="69" s="69" customFormat="1"/>
    <row r="70" s="69" customFormat="1"/>
    <row r="71" s="69" customFormat="1"/>
    <row r="72" s="69" customFormat="1"/>
    <row r="73" s="69" customFormat="1"/>
    <row r="74" s="69" customFormat="1"/>
    <row r="75" s="69" customFormat="1"/>
    <row r="76" s="69" customFormat="1"/>
    <row r="77" s="69" customFormat="1"/>
    <row r="78" s="69" customFormat="1"/>
    <row r="79" s="69" customFormat="1"/>
    <row r="80" s="69" customFormat="1"/>
    <row r="81" s="69" customFormat="1"/>
    <row r="82" s="69" customFormat="1"/>
    <row r="83" s="69" customFormat="1"/>
    <row r="84" s="69" customFormat="1"/>
    <row r="85" s="69" customFormat="1"/>
    <row r="86" s="69" customFormat="1"/>
    <row r="87" s="69" customFormat="1"/>
    <row r="88" s="69" customFormat="1"/>
    <row r="89" s="69" customFormat="1"/>
    <row r="90" s="69" customFormat="1"/>
    <row r="91" s="69" customFormat="1"/>
    <row r="92" s="69" customFormat="1"/>
    <row r="93" s="69" customFormat="1"/>
    <row r="94" s="69" customFormat="1"/>
    <row r="95" s="69" customFormat="1"/>
    <row r="96" s="69" customFormat="1"/>
    <row r="97" s="69" customFormat="1"/>
    <row r="98" s="69" customFormat="1"/>
    <row r="99" s="69" customFormat="1"/>
    <row r="100" s="69" customFormat="1"/>
    <row r="101" s="69" customFormat="1"/>
    <row r="102" s="69" customFormat="1"/>
    <row r="103" s="69" customFormat="1"/>
    <row r="104" s="69" customFormat="1"/>
    <row r="105" s="69" customFormat="1"/>
    <row r="106" s="69" customFormat="1"/>
    <row r="107" s="69" customFormat="1"/>
    <row r="108" s="69" customFormat="1"/>
    <row r="109" s="69" customFormat="1"/>
    <row r="110" s="69" customFormat="1"/>
    <row r="111" s="69" customFormat="1"/>
    <row r="112" s="69" customFormat="1"/>
    <row r="113" s="69" customFormat="1"/>
    <row r="114" s="69" customFormat="1"/>
    <row r="115" s="69" customFormat="1"/>
    <row r="116" s="69" customFormat="1"/>
    <row r="117" s="69" customFormat="1"/>
    <row r="118" s="69" customFormat="1"/>
    <row r="119" s="69" customFormat="1"/>
    <row r="120" s="69" customFormat="1"/>
    <row r="121" s="69" customFormat="1"/>
    <row r="122" s="69" customFormat="1"/>
    <row r="123" s="69" customFormat="1"/>
    <row r="124" s="69" customFormat="1"/>
    <row r="125" s="69" customFormat="1"/>
    <row r="126" s="69" customFormat="1"/>
    <row r="127" s="69" customFormat="1"/>
    <row r="128" s="69" customFormat="1"/>
    <row r="129" s="69" customFormat="1"/>
    <row r="130" s="69" customFormat="1"/>
    <row r="131" s="69" customFormat="1"/>
    <row r="132" s="69" customFormat="1"/>
    <row r="133" s="69" customFormat="1"/>
    <row r="134" s="69" customFormat="1"/>
    <row r="135" s="69" customFormat="1"/>
    <row r="136" s="69" customFormat="1"/>
    <row r="137" s="69" customFormat="1"/>
    <row r="138" s="69" customFormat="1"/>
    <row r="139" s="69" customFormat="1"/>
    <row r="140" s="69" customFormat="1"/>
    <row r="141" s="69" customFormat="1"/>
    <row r="142" s="69" customFormat="1"/>
    <row r="143" s="69" customFormat="1"/>
    <row r="144" s="69" customFormat="1"/>
    <row r="145" s="69" customFormat="1"/>
    <row r="146" s="69" customFormat="1"/>
    <row r="147" s="69" customFormat="1"/>
    <row r="148" s="69" customFormat="1"/>
    <row r="149" s="69" customFormat="1"/>
    <row r="150" s="69" customFormat="1"/>
    <row r="151" s="69" customFormat="1"/>
    <row r="152" s="69" customFormat="1"/>
    <row r="153" s="69" customFormat="1"/>
    <row r="154" s="69" customFormat="1"/>
    <row r="155" s="69" customFormat="1"/>
    <row r="156" s="69" customFormat="1"/>
    <row r="157" s="69" customFormat="1"/>
    <row r="158" s="69" customFormat="1"/>
    <row r="159" s="69" customFormat="1"/>
    <row r="160" s="69" customFormat="1"/>
    <row r="161" s="69" customFormat="1"/>
    <row r="162" s="69" customFormat="1"/>
    <row r="163" s="69" customFormat="1"/>
    <row r="164" s="69" customFormat="1"/>
    <row r="165" s="69" customFormat="1"/>
    <row r="166" s="69" customFormat="1"/>
    <row r="167" s="69" customFormat="1"/>
    <row r="168" s="69" customFormat="1"/>
    <row r="169" s="69" customFormat="1"/>
    <row r="170" s="69" customFormat="1"/>
    <row r="171" s="69" customFormat="1"/>
    <row r="172" s="69" customFormat="1"/>
    <row r="173" s="69" customFormat="1"/>
    <row r="174" s="69" customFormat="1"/>
    <row r="175" s="69" customFormat="1"/>
    <row r="176" s="69" customFormat="1"/>
    <row r="177" s="69" customFormat="1"/>
    <row r="178" s="69" customFormat="1"/>
    <row r="179" s="69" customFormat="1"/>
    <row r="180" s="69" customFormat="1"/>
    <row r="181" s="69" customFormat="1"/>
    <row r="182" s="69" customFormat="1"/>
    <row r="183" s="69" customFormat="1"/>
    <row r="184" s="69" customFormat="1"/>
    <row r="185" s="69" customFormat="1"/>
    <row r="186" s="69" customFormat="1"/>
    <row r="187" s="69" customFormat="1"/>
    <row r="188" s="69" customFormat="1"/>
    <row r="189" s="69" customFormat="1"/>
    <row r="190" s="69" customFormat="1"/>
    <row r="191" s="69" customFormat="1"/>
    <row r="192" s="69" customFormat="1"/>
    <row r="193" s="69" customFormat="1"/>
    <row r="194" s="69" customFormat="1"/>
    <row r="195" s="69" customFormat="1"/>
    <row r="196" s="69" customFormat="1"/>
    <row r="197" s="69" customFormat="1"/>
    <row r="198" s="69" customFormat="1"/>
    <row r="199" s="69" customFormat="1"/>
    <row r="200" s="69" customFormat="1"/>
    <row r="201" s="69" customFormat="1"/>
    <row r="202" s="69" customFormat="1"/>
    <row r="203" s="69" customFormat="1"/>
    <row r="204" s="69" customFormat="1"/>
    <row r="205" s="69" customFormat="1"/>
    <row r="206" s="69" customFormat="1"/>
    <row r="207" s="69" customFormat="1"/>
    <row r="208" s="69" customFormat="1"/>
    <row r="209" s="69" customFormat="1"/>
    <row r="210" s="69" customFormat="1"/>
    <row r="211" s="69" customFormat="1"/>
    <row r="212" s="69" customFormat="1"/>
    <row r="213" s="69" customFormat="1"/>
    <row r="214" s="69" customFormat="1"/>
    <row r="215" s="69" customFormat="1"/>
    <row r="216" s="69" customFormat="1"/>
    <row r="217" s="69" customFormat="1"/>
    <row r="218" s="69" customFormat="1"/>
    <row r="219" s="69" customFormat="1"/>
    <row r="220" s="69" customFormat="1"/>
    <row r="221" s="69" customFormat="1"/>
    <row r="222" s="69" customFormat="1"/>
    <row r="223" s="69" customFormat="1"/>
    <row r="224" s="69" customFormat="1"/>
    <row r="225" s="69" customFormat="1"/>
    <row r="226" s="69" customFormat="1"/>
    <row r="227" s="69" customFormat="1"/>
    <row r="228" s="69" customFormat="1"/>
    <row r="229" s="69" customFormat="1"/>
    <row r="230" s="69" customFormat="1"/>
    <row r="231" s="69" customFormat="1"/>
    <row r="232" s="69" customFormat="1"/>
    <row r="233" s="69" customFormat="1"/>
    <row r="234" s="69" customFormat="1"/>
    <row r="235" s="69" customFormat="1"/>
    <row r="236" s="69" customFormat="1"/>
    <row r="237" s="69" customFormat="1"/>
    <row r="238" s="69" customFormat="1"/>
    <row r="239" s="69" customFormat="1"/>
    <row r="240" s="69" customFormat="1"/>
    <row r="241" s="69" customFormat="1"/>
    <row r="242" s="69" customFormat="1"/>
    <row r="243" s="69" customFormat="1"/>
    <row r="244" s="69" customFormat="1"/>
    <row r="245" s="69" customFormat="1"/>
    <row r="246" s="69" customFormat="1"/>
    <row r="247" s="69" customFormat="1"/>
    <row r="248" s="69" customFormat="1"/>
    <row r="249" s="69" customFormat="1"/>
    <row r="250" s="69" customFormat="1"/>
    <row r="251" s="69" customFormat="1"/>
    <row r="252" s="69" customFormat="1"/>
    <row r="253" s="69" customFormat="1"/>
    <row r="254" s="69" customFormat="1"/>
    <row r="255" s="69" customFormat="1"/>
    <row r="256" s="69" customFormat="1"/>
    <row r="257" s="69" customFormat="1"/>
    <row r="258" s="69" customFormat="1"/>
    <row r="259" s="69" customFormat="1"/>
    <row r="260" s="69" customFormat="1"/>
    <row r="261" s="69" customFormat="1"/>
    <row r="262" s="69" customFormat="1"/>
    <row r="263" s="69" customFormat="1"/>
    <row r="264" s="69" customFormat="1"/>
    <row r="265" s="69" customFormat="1"/>
    <row r="266" s="69" customFormat="1"/>
    <row r="267" s="69" customFormat="1"/>
    <row r="268" s="69" customFormat="1"/>
    <row r="269" s="69" customFormat="1"/>
    <row r="270" s="69" customFormat="1"/>
    <row r="271" s="69" customFormat="1"/>
    <row r="272" s="69" customFormat="1"/>
    <row r="273" s="69" customFormat="1"/>
    <row r="274" s="69" customFormat="1"/>
    <row r="275" s="69" customFormat="1"/>
    <row r="276" s="69" customFormat="1"/>
    <row r="277" s="69" customFormat="1"/>
    <row r="278" s="69" customFormat="1"/>
    <row r="279" s="69" customFormat="1"/>
    <row r="280" s="69" customFormat="1"/>
    <row r="281" s="69" customFormat="1"/>
    <row r="282" s="69" customFormat="1"/>
    <row r="283" s="69" customFormat="1"/>
    <row r="284" s="69" customFormat="1"/>
    <row r="285" s="69" customFormat="1"/>
    <row r="286" s="69" customFormat="1"/>
    <row r="287" s="69" customFormat="1"/>
    <row r="288" s="69" customFormat="1"/>
    <row r="289" s="69" customFormat="1"/>
    <row r="290" s="69" customFormat="1"/>
    <row r="291" s="69" customFormat="1"/>
    <row r="292" s="69" customFormat="1"/>
    <row r="293" s="69" customFormat="1"/>
    <row r="294" s="69" customFormat="1"/>
    <row r="295" s="69" customFormat="1"/>
    <row r="296" s="69" customFormat="1"/>
    <row r="297" s="69" customFormat="1"/>
    <row r="298" s="69" customFormat="1"/>
    <row r="299" s="69" customFormat="1"/>
    <row r="300" s="69" customFormat="1"/>
    <row r="301" s="69" customFormat="1"/>
    <row r="302" s="69" customFormat="1"/>
    <row r="303" s="69" customFormat="1"/>
    <row r="304" s="69" customFormat="1"/>
    <row r="305" s="69" customFormat="1"/>
    <row r="306" s="69" customFormat="1"/>
    <row r="307" s="69" customFormat="1"/>
    <row r="308" s="69" customFormat="1"/>
    <row r="309" s="69" customFormat="1"/>
    <row r="310" s="69" customFormat="1"/>
    <row r="311" s="69" customFormat="1"/>
    <row r="312" s="69" customFormat="1"/>
    <row r="313" s="69" customFormat="1"/>
    <row r="314" s="69" customFormat="1"/>
    <row r="315" s="69" customFormat="1"/>
    <row r="316" s="69" customFormat="1"/>
    <row r="317" s="69" customFormat="1"/>
    <row r="318" s="69" customFormat="1"/>
    <row r="319" s="69" customFormat="1"/>
    <row r="320" s="69" customFormat="1"/>
    <row r="321" s="69" customFormat="1"/>
    <row r="322" s="69" customFormat="1"/>
    <row r="323" s="69" customFormat="1"/>
    <row r="324" s="69" customFormat="1"/>
    <row r="325" s="69" customFormat="1"/>
    <row r="326" s="69" customFormat="1"/>
    <row r="327" s="69" customFormat="1"/>
    <row r="328" s="69" customFormat="1"/>
    <row r="329" s="69" customFormat="1"/>
    <row r="330" s="69" customFormat="1"/>
    <row r="331" s="69" customFormat="1"/>
    <row r="332" s="69" customFormat="1"/>
    <row r="333" s="69" customFormat="1"/>
    <row r="334" s="69" customFormat="1"/>
    <row r="335" s="69" customFormat="1"/>
    <row r="336" s="69" customFormat="1"/>
    <row r="337" s="69" customFormat="1"/>
    <row r="338" s="69" customFormat="1"/>
    <row r="339" s="69" customFormat="1"/>
    <row r="340" s="69" customFormat="1"/>
    <row r="341" s="69" customFormat="1"/>
    <row r="342" s="69" customFormat="1"/>
    <row r="343" s="69" customFormat="1"/>
    <row r="344" s="69" customFormat="1"/>
    <row r="345" s="69" customFormat="1"/>
    <row r="346" s="69" customFormat="1"/>
    <row r="347" s="69" customFormat="1"/>
    <row r="348" s="69" customFormat="1"/>
    <row r="349" s="69" customFormat="1"/>
    <row r="350" s="69" customFormat="1"/>
    <row r="351" s="69" customFormat="1"/>
    <row r="352" s="69" customFormat="1"/>
    <row r="353" s="69" customFormat="1"/>
    <row r="354" s="69" customFormat="1"/>
    <row r="355" s="69" customFormat="1"/>
    <row r="356" s="69" customFormat="1"/>
    <row r="357" s="69" customFormat="1"/>
    <row r="358" s="69" customFormat="1"/>
    <row r="359" s="69" customFormat="1"/>
    <row r="360" s="69" customFormat="1"/>
    <row r="361" s="69" customFormat="1"/>
    <row r="362" s="69" customFormat="1"/>
    <row r="363" s="69" customFormat="1"/>
    <row r="364" s="69" customFormat="1"/>
    <row r="365" s="69" customFormat="1"/>
    <row r="366" s="69" customFormat="1"/>
    <row r="367" s="69" customFormat="1"/>
    <row r="368" s="69" customFormat="1"/>
    <row r="369" s="69" customFormat="1"/>
    <row r="370" s="69" customFormat="1"/>
    <row r="371" s="69" customFormat="1"/>
    <row r="372" s="69" customFormat="1"/>
    <row r="373" s="69" customFormat="1"/>
    <row r="374" s="69" customFormat="1"/>
    <row r="375" s="69" customFormat="1"/>
    <row r="376" s="69" customFormat="1"/>
    <row r="377" s="69" customFormat="1"/>
    <row r="378" s="69" customFormat="1"/>
    <row r="379" s="69" customFormat="1"/>
    <row r="380" s="69" customFormat="1"/>
    <row r="381" s="69" customFormat="1"/>
    <row r="382" s="69" customFormat="1"/>
    <row r="383" s="69" customFormat="1"/>
    <row r="384" s="69" customFormat="1"/>
    <row r="385" s="69" customFormat="1"/>
    <row r="386" s="69" customFormat="1"/>
    <row r="387" s="69" customFormat="1"/>
    <row r="388" s="69" customFormat="1"/>
    <row r="389" s="69" customFormat="1"/>
    <row r="390" s="69" customFormat="1"/>
    <row r="391" s="69" customFormat="1"/>
    <row r="392" s="69" customFormat="1"/>
    <row r="393" s="69" customFormat="1"/>
    <row r="394" s="69" customFormat="1"/>
    <row r="395" s="69" customFormat="1"/>
    <row r="396" s="69" customFormat="1"/>
    <row r="397" s="69" customFormat="1"/>
    <row r="398" s="69" customFormat="1"/>
    <row r="399" s="69" customFormat="1"/>
    <row r="400" s="69" customFormat="1"/>
    <row r="401" s="69" customFormat="1"/>
    <row r="402" s="69" customFormat="1"/>
    <row r="403" s="69" customFormat="1"/>
    <row r="404" s="69" customFormat="1"/>
    <row r="405" s="69" customFormat="1"/>
  </sheetData>
  <sheetProtection password="9929" sheet="1" objects="1" scenarios="1" formatCells="0" formatColumns="0" formatRows="0"/>
  <dataConsolidate/>
  <mergeCells count="20">
    <mergeCell ref="L2:O2"/>
    <mergeCell ref="P2:S2"/>
    <mergeCell ref="I3:J3"/>
    <mergeCell ref="A1:B1"/>
    <mergeCell ref="C2:D2"/>
    <mergeCell ref="E2:G2"/>
    <mergeCell ref="A3:A4"/>
    <mergeCell ref="B3:B4"/>
    <mergeCell ref="C3:C4"/>
    <mergeCell ref="D3:E3"/>
    <mergeCell ref="F3:G3"/>
    <mergeCell ref="D1:V1"/>
    <mergeCell ref="W3:X3"/>
    <mergeCell ref="Y3:Z3"/>
    <mergeCell ref="K3:L3"/>
    <mergeCell ref="M3:N3"/>
    <mergeCell ref="O3:P3"/>
    <mergeCell ref="Q3:R3"/>
    <mergeCell ref="S3:T3"/>
    <mergeCell ref="U3:V3"/>
  </mergeCells>
  <conditionalFormatting sqref="D5:D6 F6:G6 H24:H27 H5:H10 H12:H20">
    <cfRule type="containsText" dxfId="45" priority="8" stopIfTrue="1" operator="containsText" text="PĀRSNIEGTAS IZMAKSAS">
      <formula>NOT(ISERROR(SEARCH("PĀRSNIEGTAS IZMAKSAS",D5)))</formula>
    </cfRule>
  </conditionalFormatting>
  <conditionalFormatting sqref="H22:H23">
    <cfRule type="containsText" dxfId="44" priority="7" stopIfTrue="1" operator="containsText" text="PĀRSNIEGTAS IZMAKSAS">
      <formula>NOT(ISERROR(SEARCH("PĀRSNIEGTAS IZMAKSAS",H22)))</formula>
    </cfRule>
  </conditionalFormatting>
  <conditionalFormatting sqref="M3:Z3">
    <cfRule type="cellIs" dxfId="43" priority="6" operator="equal">
      <formula>"x"</formula>
    </cfRule>
  </conditionalFormatting>
  <conditionalFormatting sqref="H24:H27 H5:H10 H12:H20">
    <cfRule type="containsText" dxfId="42" priority="5" stopIfTrue="1" operator="containsText" text="PĀRSNIEGTAS IZMAKSAS">
      <formula>NOT(ISERROR(SEARCH("PĀRSNIEGTAS IZMAKSAS",H5)))</formula>
    </cfRule>
  </conditionalFormatting>
  <conditionalFormatting sqref="H22:H23">
    <cfRule type="containsText" dxfId="41" priority="4" stopIfTrue="1" operator="containsText" text="PĀRSNIEGTAS IZMAKSAS">
      <formula>NOT(ISERROR(SEARCH("PĀRSNIEGTAS IZMAKSAS",H22)))</formula>
    </cfRule>
  </conditionalFormatting>
  <conditionalFormatting sqref="H24:H27 H5:H10 H12:H20">
    <cfRule type="containsText" dxfId="40" priority="3" stopIfTrue="1" operator="containsText" text="PĀRSNIEGTAS IZMAKSAS">
      <formula>NOT(ISERROR(SEARCH("PĀRSNIEGTAS IZMAKSAS",H5)))</formula>
    </cfRule>
  </conditionalFormatting>
  <conditionalFormatting sqref="H22:H23">
    <cfRule type="containsText" dxfId="39" priority="2" stopIfTrue="1" operator="containsText" text="PĀRSNIEGTAS IZMAKSAS">
      <formula>NOT(ISERROR(SEARCH("PĀRSNIEGTAS IZMAKSAS",H22)))</formula>
    </cfRule>
  </conditionalFormatting>
  <conditionalFormatting sqref="H5:H10 H12:H20 H22:H27">
    <cfRule type="containsText" dxfId="38" priority="1" stopIfTrue="1" operator="containsText" text="PĀRSNIEGTAS IZMAKSAS">
      <formula>NOT(ISERROR(SEARCH("PĀRSNIEGTAS IZMAKSAS",H5)))</formula>
    </cfRule>
  </conditionalFormatting>
  <dataValidations count="2">
    <dataValidation allowBlank="1" showInputMessage="1" showErrorMessage="1" promptTitle="izveelies" sqref="C7:C9 C5 C11:C27"/>
    <dataValidation type="list" allowBlank="1" showInputMessage="1" showErrorMessage="1" prompt="Norādiet projekta sadarbības partneri - pašvaldību!_x000a__x000a_" sqref="E2:G2">
      <formula1>iesniedzejs</formula1>
    </dataValidation>
  </dataValidations>
  <pageMargins left="0.7" right="0.7" top="0.75" bottom="0.75" header="0.3" footer="0.3"/>
  <pageSetup paperSize="9" scale="3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18849" r:id="rId4" name="Drop Down 1">
              <controlPr defaultSize="0" autoLine="0" autoPict="0" altText="Tests">
                <anchor moveWithCells="1">
                  <from>
                    <xdr:col>7</xdr:col>
                    <xdr:colOff>257175</xdr:colOff>
                    <xdr:row>1</xdr:row>
                    <xdr:rowOff>85725</xdr:rowOff>
                  </from>
                  <to>
                    <xdr:col>10</xdr:col>
                    <xdr:colOff>323850</xdr:colOff>
                    <xdr:row>1</xdr:row>
                    <xdr:rowOff>381000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pageSetUpPr fitToPage="1"/>
  </sheetPr>
  <dimension ref="A1:BQ405"/>
  <sheetViews>
    <sheetView showGridLines="0" zoomScale="90" zoomScaleNormal="90" workbookViewId="0">
      <pane xSplit="2" ySplit="4" topLeftCell="C5" activePane="bottomRight" state="frozen"/>
      <selection activeCell="P23" sqref="P23"/>
      <selection pane="topRight" activeCell="P23" sqref="P23"/>
      <selection pane="bottomLeft" activeCell="P23" sqref="P23"/>
      <selection pane="bottomRight" activeCell="P23" sqref="P23"/>
    </sheetView>
  </sheetViews>
  <sheetFormatPr defaultRowHeight="12.75"/>
  <cols>
    <col min="1" max="1" width="5.42578125" style="39" customWidth="1"/>
    <col min="2" max="2" width="64.140625" style="39" customWidth="1"/>
    <col min="3" max="3" width="10.28515625" style="39" customWidth="1"/>
    <col min="4" max="4" width="12.140625" style="39" customWidth="1"/>
    <col min="5" max="5" width="8.5703125" style="39" customWidth="1"/>
    <col min="6" max="6" width="12.140625" style="39" customWidth="1"/>
    <col min="7" max="7" width="13.28515625" style="39" customWidth="1"/>
    <col min="8" max="8" width="12.42578125" style="39" customWidth="1"/>
    <col min="9" max="10" width="12.85546875" style="39" customWidth="1"/>
    <col min="11" max="26" width="11.28515625" style="39" customWidth="1"/>
    <col min="27" max="69" width="9.140625" style="69"/>
    <col min="70" max="16384" width="9.140625" style="39"/>
  </cols>
  <sheetData>
    <row r="1" spans="1:69" s="417" customFormat="1" ht="27" customHeight="1">
      <c r="A1" s="1008" t="s">
        <v>517</v>
      </c>
      <c r="B1" s="1008"/>
      <c r="C1" s="557"/>
      <c r="D1" s="1014" t="s">
        <v>678</v>
      </c>
      <c r="E1" s="1014"/>
      <c r="F1" s="1014"/>
      <c r="G1" s="1014"/>
      <c r="H1" s="1014"/>
      <c r="I1" s="1014"/>
      <c r="J1" s="1014"/>
      <c r="K1" s="1014"/>
      <c r="L1" s="1014"/>
      <c r="M1" s="1014"/>
      <c r="N1" s="1014"/>
      <c r="O1" s="1014"/>
      <c r="P1" s="1014"/>
      <c r="Q1" s="1014"/>
      <c r="R1" s="1014"/>
      <c r="S1" s="1014"/>
      <c r="T1" s="1014"/>
      <c r="U1" s="1014"/>
      <c r="V1" s="1014"/>
      <c r="W1" s="416"/>
      <c r="X1" s="416"/>
      <c r="Y1" s="416"/>
      <c r="Z1" s="416"/>
      <c r="AA1" s="416"/>
      <c r="AB1" s="416"/>
      <c r="AC1" s="416"/>
      <c r="AD1" s="416"/>
      <c r="AE1" s="416"/>
      <c r="AF1" s="416"/>
      <c r="AG1" s="416"/>
      <c r="AH1" s="416"/>
      <c r="AI1" s="416"/>
      <c r="AJ1" s="416"/>
      <c r="AK1" s="416"/>
      <c r="AL1" s="416"/>
      <c r="AM1" s="416"/>
      <c r="AN1" s="416"/>
      <c r="AO1" s="416"/>
      <c r="AP1" s="416"/>
      <c r="AQ1" s="416"/>
      <c r="AR1" s="416"/>
      <c r="AS1" s="416"/>
      <c r="AT1" s="416"/>
      <c r="AU1" s="416"/>
      <c r="AV1" s="416"/>
      <c r="AW1" s="416"/>
      <c r="AX1" s="416"/>
      <c r="AY1" s="416"/>
      <c r="AZ1" s="416"/>
      <c r="BA1" s="416"/>
      <c r="BB1" s="416"/>
      <c r="BC1" s="416"/>
      <c r="BD1" s="416"/>
      <c r="BE1" s="416"/>
      <c r="BF1" s="416"/>
      <c r="BG1" s="416"/>
      <c r="BH1" s="416"/>
      <c r="BI1" s="416"/>
      <c r="BJ1" s="416"/>
      <c r="BK1" s="416"/>
      <c r="BL1" s="416"/>
      <c r="BM1" s="416"/>
      <c r="BN1" s="416"/>
      <c r="BO1" s="416"/>
      <c r="BP1" s="416"/>
      <c r="BQ1" s="416"/>
    </row>
    <row r="2" spans="1:69" ht="37.5" customHeight="1">
      <c r="A2" s="560" t="s">
        <v>444</v>
      </c>
      <c r="B2" s="560"/>
      <c r="C2" s="1037" t="str">
        <f>'1.2.3.A. Partneris-3'!C2</f>
        <v>Sadarbības 
partneris 3 un 4:</v>
      </c>
      <c r="D2" s="1037"/>
      <c r="E2" s="1023" t="str">
        <f>'1.2.3.A. Partneris-3'!E2</f>
        <v>Pirmā sadarbības partneru grupa</v>
      </c>
      <c r="F2" s="1024"/>
      <c r="G2" s="1024"/>
      <c r="H2" s="564"/>
      <c r="I2" s="564"/>
      <c r="J2" s="564"/>
      <c r="K2" s="565"/>
      <c r="L2" s="1019" t="s">
        <v>489</v>
      </c>
      <c r="M2" s="1019"/>
      <c r="N2" s="1019"/>
      <c r="O2" s="1019"/>
      <c r="P2" s="1026">
        <f>'1.2.3.A. Partneris-3'!P2</f>
        <v>0.3</v>
      </c>
      <c r="Q2" s="1027"/>
      <c r="R2" s="1027"/>
      <c r="S2" s="1028"/>
      <c r="T2" s="69"/>
      <c r="U2" s="69"/>
      <c r="V2" s="69"/>
      <c r="W2" s="69"/>
      <c r="X2" s="69"/>
      <c r="Y2" s="69"/>
      <c r="Z2" s="69"/>
    </row>
    <row r="3" spans="1:69">
      <c r="A3" s="1010" t="s">
        <v>162</v>
      </c>
      <c r="B3" s="1011" t="s">
        <v>191</v>
      </c>
      <c r="C3" s="1012" t="s">
        <v>454</v>
      </c>
      <c r="D3" s="1013" t="s">
        <v>192</v>
      </c>
      <c r="E3" s="1016"/>
      <c r="F3" s="1016" t="s">
        <v>213</v>
      </c>
      <c r="G3" s="1016"/>
      <c r="H3" s="563"/>
      <c r="I3" s="1016" t="s">
        <v>398</v>
      </c>
      <c r="J3" s="1016"/>
      <c r="K3" s="1039" t="str">
        <f>'Dati par projektu'!C9</f>
        <v>Izvēlieties gadu</v>
      </c>
      <c r="L3" s="1036"/>
      <c r="M3" s="1015" t="str">
        <f>IF(OR(K3&gt;=2022,K3="X"),"X",K3+1)</f>
        <v>X</v>
      </c>
      <c r="N3" s="1015"/>
      <c r="O3" s="1015" t="str">
        <f t="shared" ref="O3" si="0">IF(OR(M3&gt;=2022,M3="X"),"X",M3+1)</f>
        <v>X</v>
      </c>
      <c r="P3" s="1015"/>
      <c r="Q3" s="1015" t="str">
        <f t="shared" ref="Q3" si="1">IF(OR(O3&gt;=2022,O3="X"),"X",O3+1)</f>
        <v>X</v>
      </c>
      <c r="R3" s="1015"/>
      <c r="S3" s="1015" t="str">
        <f t="shared" ref="S3" si="2">IF(OR(Q3&gt;=2022,Q3="X"),"X",Q3+1)</f>
        <v>X</v>
      </c>
      <c r="T3" s="1015"/>
      <c r="U3" s="1015" t="str">
        <f t="shared" ref="U3" si="3">IF(OR(S3&gt;=2022,S3="X"),"X",S3+1)</f>
        <v>X</v>
      </c>
      <c r="V3" s="1015"/>
      <c r="W3" s="1015" t="str">
        <f t="shared" ref="W3" si="4">IF(OR(U3&gt;=2022,U3="X"),"X",U3+1)</f>
        <v>X</v>
      </c>
      <c r="X3" s="1015"/>
      <c r="Y3" s="1015" t="str">
        <f t="shared" ref="Y3" si="5">IF(OR(W3&gt;=2022,W3="X"),"X",W3+1)</f>
        <v>X</v>
      </c>
      <c r="Z3" s="1015"/>
      <c r="AF3" s="419"/>
      <c r="AG3" s="419"/>
      <c r="AH3" s="419"/>
      <c r="AI3" s="419"/>
      <c r="AJ3" s="419"/>
      <c r="AK3" s="419"/>
      <c r="AL3" s="419"/>
      <c r="AM3" s="419"/>
      <c r="AN3" s="419"/>
      <c r="AO3" s="419"/>
      <c r="AP3" s="419"/>
      <c r="AQ3" s="419"/>
      <c r="AR3" s="419"/>
      <c r="AS3" s="419"/>
      <c r="AT3" s="419"/>
      <c r="AU3" s="419"/>
      <c r="AW3" s="420">
        <v>0.55000000000000004</v>
      </c>
    </row>
    <row r="4" spans="1:69" ht="38.25">
      <c r="A4" s="1010"/>
      <c r="B4" s="1011" t="s">
        <v>195</v>
      </c>
      <c r="C4" s="1012"/>
      <c r="D4" s="549" t="s">
        <v>179</v>
      </c>
      <c r="E4" s="549" t="s">
        <v>15</v>
      </c>
      <c r="F4" s="549" t="s">
        <v>193</v>
      </c>
      <c r="G4" s="549" t="s">
        <v>194</v>
      </c>
      <c r="H4" s="548" t="s">
        <v>216</v>
      </c>
      <c r="I4" s="422" t="s">
        <v>214</v>
      </c>
      <c r="J4" s="422" t="s">
        <v>215</v>
      </c>
      <c r="K4" s="422" t="s">
        <v>214</v>
      </c>
      <c r="L4" s="422" t="s">
        <v>215</v>
      </c>
      <c r="M4" s="422" t="s">
        <v>214</v>
      </c>
      <c r="N4" s="422" t="s">
        <v>215</v>
      </c>
      <c r="O4" s="422" t="s">
        <v>214</v>
      </c>
      <c r="P4" s="422" t="s">
        <v>215</v>
      </c>
      <c r="Q4" s="422" t="s">
        <v>214</v>
      </c>
      <c r="R4" s="422" t="s">
        <v>215</v>
      </c>
      <c r="S4" s="422" t="s">
        <v>214</v>
      </c>
      <c r="T4" s="422" t="s">
        <v>215</v>
      </c>
      <c r="U4" s="422" t="s">
        <v>214</v>
      </c>
      <c r="V4" s="422" t="s">
        <v>215</v>
      </c>
      <c r="W4" s="422" t="s">
        <v>214</v>
      </c>
      <c r="X4" s="422" t="s">
        <v>215</v>
      </c>
      <c r="Y4" s="422" t="s">
        <v>214</v>
      </c>
      <c r="Z4" s="422" t="s">
        <v>215</v>
      </c>
      <c r="AF4" s="419"/>
      <c r="AG4" s="419"/>
      <c r="AH4" s="419"/>
      <c r="AI4" s="419"/>
      <c r="AJ4" s="419"/>
      <c r="AK4" s="419"/>
      <c r="AL4" s="419"/>
      <c r="AM4" s="419"/>
      <c r="AN4" s="419"/>
      <c r="AO4" s="419"/>
      <c r="AP4" s="419"/>
      <c r="AQ4" s="419"/>
      <c r="AR4" s="419"/>
      <c r="AS4" s="419"/>
      <c r="AT4" s="419"/>
      <c r="AU4" s="419"/>
      <c r="AW4" s="420">
        <v>0.45</v>
      </c>
    </row>
    <row r="5" spans="1:69" s="34" customFormat="1">
      <c r="A5" s="423">
        <v>1</v>
      </c>
      <c r="B5" s="424" t="s">
        <v>453</v>
      </c>
      <c r="C5" s="457">
        <v>0.85</v>
      </c>
      <c r="D5" s="426">
        <f>IF(C5="IZVĒLIETIES!","norādiet likmi!",F5+G5)</f>
        <v>0</v>
      </c>
      <c r="E5" s="533" t="e">
        <f t="shared" ref="E5:E23" si="6">D5/$D$28</f>
        <v>#DIV/0!</v>
      </c>
      <c r="F5" s="428">
        <f>ROUND(I5+K5+M5+O5+Q5+S5+U5+W5+Y5,2)</f>
        <v>0</v>
      </c>
      <c r="G5" s="428">
        <f>ROUND(J5+L5+N5+P5+R5+T5+V5+X5+Z5,2)</f>
        <v>0</v>
      </c>
      <c r="H5" s="439">
        <f>IF(C5&lt;1,F5*C5*'17.1.PIV 4. piel. turpinājums'!$C$22,0)</f>
        <v>0</v>
      </c>
      <c r="I5" s="435">
        <v>0</v>
      </c>
      <c r="J5" s="531"/>
      <c r="K5" s="435">
        <v>0</v>
      </c>
      <c r="L5" s="531"/>
      <c r="M5" s="435">
        <v>0</v>
      </c>
      <c r="N5" s="531"/>
      <c r="O5" s="435">
        <v>0</v>
      </c>
      <c r="P5" s="531"/>
      <c r="Q5" s="435">
        <v>0</v>
      </c>
      <c r="R5" s="531"/>
      <c r="S5" s="435">
        <v>0</v>
      </c>
      <c r="T5" s="531"/>
      <c r="U5" s="435">
        <v>0</v>
      </c>
      <c r="V5" s="531"/>
      <c r="W5" s="435">
        <v>0</v>
      </c>
      <c r="X5" s="531"/>
      <c r="Y5" s="435">
        <v>0</v>
      </c>
      <c r="Z5" s="531"/>
      <c r="AA5" s="69"/>
      <c r="AB5" s="69"/>
      <c r="AC5" s="69"/>
      <c r="AD5" s="69"/>
      <c r="AE5" s="69"/>
      <c r="AF5" s="419"/>
      <c r="AG5" s="419"/>
      <c r="AH5" s="419"/>
      <c r="AI5" s="419"/>
      <c r="AJ5" s="419"/>
      <c r="AK5" s="419"/>
      <c r="AL5" s="419"/>
      <c r="AM5" s="419"/>
      <c r="AN5" s="419"/>
      <c r="AO5" s="419"/>
      <c r="AP5" s="419"/>
      <c r="AQ5" s="419"/>
      <c r="AR5" s="419"/>
      <c r="AS5" s="419"/>
      <c r="AT5" s="419"/>
      <c r="AU5" s="419"/>
      <c r="AV5" s="69"/>
      <c r="AW5" s="420">
        <v>0.35</v>
      </c>
      <c r="AX5" s="69"/>
      <c r="AY5" s="69"/>
      <c r="AZ5" s="69"/>
      <c r="BA5" s="69"/>
      <c r="BB5" s="69"/>
      <c r="BC5" s="69"/>
      <c r="BD5" s="69"/>
      <c r="BE5" s="69"/>
      <c r="BF5" s="69"/>
      <c r="BG5" s="69"/>
      <c r="BH5" s="69"/>
      <c r="BI5" s="69"/>
      <c r="BJ5" s="69"/>
      <c r="BK5" s="69"/>
      <c r="BL5" s="69"/>
      <c r="BM5" s="69"/>
      <c r="BN5" s="69"/>
      <c r="BO5" s="69"/>
      <c r="BP5" s="69"/>
      <c r="BQ5" s="69"/>
    </row>
    <row r="6" spans="1:69">
      <c r="A6" s="423">
        <v>2</v>
      </c>
      <c r="B6" s="424" t="s">
        <v>487</v>
      </c>
      <c r="C6" s="69"/>
      <c r="D6" s="426">
        <f>SUM(D7:D8)</f>
        <v>0</v>
      </c>
      <c r="E6" s="533" t="e">
        <f t="shared" si="6"/>
        <v>#DIV/0!</v>
      </c>
      <c r="F6" s="426">
        <f t="shared" ref="F6:G24" si="7">ROUND(I6+K6+M6+O6+Q6+S6+U6+W6+Y6,2)</f>
        <v>0</v>
      </c>
      <c r="G6" s="426">
        <f t="shared" si="7"/>
        <v>0</v>
      </c>
      <c r="H6" s="426">
        <f>SUM(H7:H8)</f>
        <v>0</v>
      </c>
      <c r="I6" s="435">
        <f>SUM(I7:I8)</f>
        <v>0</v>
      </c>
      <c r="J6" s="435">
        <f t="shared" ref="J6:Z6" si="8">SUM(J7:J8)</f>
        <v>0</v>
      </c>
      <c r="K6" s="435">
        <f t="shared" si="8"/>
        <v>0</v>
      </c>
      <c r="L6" s="435">
        <f t="shared" si="8"/>
        <v>0</v>
      </c>
      <c r="M6" s="435">
        <f t="shared" si="8"/>
        <v>0</v>
      </c>
      <c r="N6" s="435">
        <f t="shared" si="8"/>
        <v>0</v>
      </c>
      <c r="O6" s="435">
        <f t="shared" si="8"/>
        <v>0</v>
      </c>
      <c r="P6" s="435">
        <f t="shared" si="8"/>
        <v>0</v>
      </c>
      <c r="Q6" s="435">
        <f t="shared" si="8"/>
        <v>0</v>
      </c>
      <c r="R6" s="435">
        <f t="shared" si="8"/>
        <v>0</v>
      </c>
      <c r="S6" s="435">
        <f t="shared" si="8"/>
        <v>0</v>
      </c>
      <c r="T6" s="435">
        <f t="shared" si="8"/>
        <v>0</v>
      </c>
      <c r="U6" s="435">
        <f t="shared" si="8"/>
        <v>0</v>
      </c>
      <c r="V6" s="435">
        <f t="shared" si="8"/>
        <v>0</v>
      </c>
      <c r="W6" s="435">
        <f t="shared" si="8"/>
        <v>0</v>
      </c>
      <c r="X6" s="435">
        <f t="shared" si="8"/>
        <v>0</v>
      </c>
      <c r="Y6" s="435">
        <f t="shared" si="8"/>
        <v>0</v>
      </c>
      <c r="Z6" s="435">
        <f t="shared" si="8"/>
        <v>0</v>
      </c>
      <c r="AF6" s="419"/>
      <c r="AG6" s="419"/>
      <c r="AH6" s="419"/>
      <c r="AI6" s="419"/>
      <c r="AJ6" s="419"/>
      <c r="AK6" s="419"/>
      <c r="AL6" s="419"/>
      <c r="AM6" s="419"/>
      <c r="AN6" s="419"/>
      <c r="AO6" s="419"/>
      <c r="AP6" s="419"/>
      <c r="AQ6" s="419"/>
      <c r="AR6" s="419"/>
      <c r="AS6" s="419"/>
      <c r="AT6" s="419"/>
      <c r="AU6" s="419"/>
      <c r="AW6" s="218"/>
    </row>
    <row r="7" spans="1:69">
      <c r="A7" s="437" t="s">
        <v>14</v>
      </c>
      <c r="B7" s="438" t="s">
        <v>488</v>
      </c>
      <c r="C7" s="457">
        <v>0.85</v>
      </c>
      <c r="D7" s="439">
        <f>IF(C7="IZVĒLIETIES!","norādiet likmi!",F7+G7)</f>
        <v>0</v>
      </c>
      <c r="E7" s="533" t="e">
        <f t="shared" si="6"/>
        <v>#DIV/0!</v>
      </c>
      <c r="F7" s="439">
        <f>ROUND(I7+K7+M7+O7+Q7+S7+U7+W7+Y7,2)</f>
        <v>0</v>
      </c>
      <c r="G7" s="439">
        <f t="shared" si="7"/>
        <v>0</v>
      </c>
      <c r="H7" s="439">
        <f>IF(C7&lt;1,F7*C7*'17.1.PIV 4. piel. turpinājums'!$C$22,0)</f>
        <v>0</v>
      </c>
      <c r="I7" s="531"/>
      <c r="J7" s="531"/>
      <c r="K7" s="531"/>
      <c r="L7" s="531"/>
      <c r="M7" s="531"/>
      <c r="N7" s="531"/>
      <c r="O7" s="531"/>
      <c r="P7" s="531"/>
      <c r="Q7" s="531"/>
      <c r="R7" s="531"/>
      <c r="S7" s="531"/>
      <c r="T7" s="531"/>
      <c r="U7" s="531"/>
      <c r="V7" s="531"/>
      <c r="W7" s="531"/>
      <c r="X7" s="531"/>
      <c r="Y7" s="531"/>
      <c r="Z7" s="531"/>
      <c r="AF7" s="419"/>
      <c r="AG7" s="419"/>
      <c r="AH7" s="419"/>
      <c r="AI7" s="419"/>
      <c r="AJ7" s="419"/>
      <c r="AK7" s="419"/>
      <c r="AL7" s="419"/>
      <c r="AM7" s="419"/>
      <c r="AN7" s="419"/>
      <c r="AO7" s="419"/>
      <c r="AP7" s="419"/>
      <c r="AQ7" s="419"/>
      <c r="AR7" s="419"/>
      <c r="AS7" s="419"/>
      <c r="AT7" s="419"/>
      <c r="AU7" s="419"/>
      <c r="AW7" s="218"/>
    </row>
    <row r="8" spans="1:69">
      <c r="A8" s="437" t="s">
        <v>16</v>
      </c>
      <c r="B8" s="438" t="s">
        <v>231</v>
      </c>
      <c r="C8" s="457">
        <v>0.85</v>
      </c>
      <c r="D8" s="439">
        <f>IF(C8="IZVĒLIETIES!","norādiet likmi!",F8+G8)</f>
        <v>0</v>
      </c>
      <c r="E8" s="533" t="e">
        <f t="shared" si="6"/>
        <v>#DIV/0!</v>
      </c>
      <c r="F8" s="439">
        <f t="shared" si="7"/>
        <v>0</v>
      </c>
      <c r="G8" s="439">
        <f t="shared" si="7"/>
        <v>0</v>
      </c>
      <c r="H8" s="439">
        <f>IF(C8&lt;1,F8*C8*'17.1.PIV 4. piel. turpinājums'!$C$22,0)</f>
        <v>0</v>
      </c>
      <c r="I8" s="440">
        <v>0</v>
      </c>
      <c r="J8" s="440">
        <v>0</v>
      </c>
      <c r="K8" s="440">
        <v>0</v>
      </c>
      <c r="L8" s="440">
        <v>0</v>
      </c>
      <c r="M8" s="440">
        <v>0</v>
      </c>
      <c r="N8" s="440">
        <v>0</v>
      </c>
      <c r="O8" s="440">
        <v>0</v>
      </c>
      <c r="P8" s="440">
        <v>0</v>
      </c>
      <c r="Q8" s="440">
        <v>0</v>
      </c>
      <c r="R8" s="440">
        <v>0</v>
      </c>
      <c r="S8" s="440">
        <v>0</v>
      </c>
      <c r="T8" s="440">
        <v>0</v>
      </c>
      <c r="U8" s="440">
        <v>0</v>
      </c>
      <c r="V8" s="440">
        <v>0</v>
      </c>
      <c r="W8" s="440">
        <v>0</v>
      </c>
      <c r="X8" s="440">
        <v>0</v>
      </c>
      <c r="Y8" s="440">
        <v>0</v>
      </c>
      <c r="Z8" s="440">
        <v>0</v>
      </c>
      <c r="AF8" s="419"/>
      <c r="AG8" s="419"/>
      <c r="AH8" s="419"/>
      <c r="AI8" s="419"/>
      <c r="AJ8" s="419"/>
      <c r="AK8" s="419"/>
      <c r="AL8" s="419"/>
      <c r="AM8" s="419"/>
      <c r="AN8" s="419"/>
      <c r="AO8" s="419"/>
      <c r="AP8" s="419"/>
      <c r="AQ8" s="419"/>
      <c r="AR8" s="419"/>
      <c r="AS8" s="419"/>
      <c r="AT8" s="419"/>
      <c r="AU8" s="419"/>
      <c r="AW8" s="218"/>
    </row>
    <row r="9" spans="1:69" hidden="1">
      <c r="A9" s="423">
        <v>3</v>
      </c>
      <c r="B9" s="424" t="s">
        <v>235</v>
      </c>
      <c r="C9" s="457">
        <v>0.85</v>
      </c>
      <c r="D9" s="428">
        <f>IF(C9="IZVĒLIETIES!","norādiet likmi!",F9+G9)</f>
        <v>0</v>
      </c>
      <c r="E9" s="533" t="e">
        <f t="shared" si="6"/>
        <v>#DIV/0!</v>
      </c>
      <c r="F9" s="428">
        <f t="shared" si="7"/>
        <v>0</v>
      </c>
      <c r="G9" s="428">
        <f t="shared" si="7"/>
        <v>0</v>
      </c>
      <c r="H9" s="439">
        <f>IF(C9&lt;1,F9*C9*'17.1.PIV 4. piel. turpinājums'!$C$22,0)</f>
        <v>0</v>
      </c>
      <c r="I9" s="552">
        <v>0</v>
      </c>
      <c r="J9" s="552">
        <v>0</v>
      </c>
      <c r="K9" s="552">
        <v>0</v>
      </c>
      <c r="L9" s="552">
        <v>0</v>
      </c>
      <c r="M9" s="552">
        <v>0</v>
      </c>
      <c r="N9" s="552">
        <v>0</v>
      </c>
      <c r="O9" s="552">
        <v>0</v>
      </c>
      <c r="P9" s="552">
        <v>0</v>
      </c>
      <c r="Q9" s="552">
        <v>0</v>
      </c>
      <c r="R9" s="552">
        <v>0</v>
      </c>
      <c r="S9" s="552">
        <v>0</v>
      </c>
      <c r="T9" s="552">
        <v>0</v>
      </c>
      <c r="U9" s="552"/>
      <c r="V9" s="552"/>
      <c r="W9" s="552"/>
      <c r="X9" s="552"/>
      <c r="Y9" s="552"/>
      <c r="Z9" s="552"/>
      <c r="AF9" s="419"/>
      <c r="AG9" s="419"/>
      <c r="AH9" s="419"/>
      <c r="AI9" s="419"/>
      <c r="AJ9" s="419"/>
      <c r="AK9" s="419"/>
      <c r="AL9" s="419"/>
      <c r="AM9" s="419"/>
      <c r="AN9" s="419"/>
      <c r="AO9" s="419"/>
      <c r="AP9" s="419"/>
      <c r="AQ9" s="419"/>
      <c r="AR9" s="419"/>
      <c r="AS9" s="419"/>
      <c r="AT9" s="419"/>
      <c r="AU9" s="419"/>
    </row>
    <row r="10" spans="1:69">
      <c r="A10" s="423">
        <v>7</v>
      </c>
      <c r="B10" s="424" t="s">
        <v>241</v>
      </c>
      <c r="C10" s="69"/>
      <c r="D10" s="428">
        <f>SUM(D12:D18)</f>
        <v>0</v>
      </c>
      <c r="E10" s="533" t="e">
        <f t="shared" si="6"/>
        <v>#DIV/0!</v>
      </c>
      <c r="F10" s="428">
        <f>ROUND(I10+K10+M10+O10+Q10+S10+U10+W10+Y10,2)</f>
        <v>0</v>
      </c>
      <c r="G10" s="428">
        <f>ROUND(J10+L10+N10+P10+R10+T10+V10+X10+Z10,2)</f>
        <v>0</v>
      </c>
      <c r="H10" s="428">
        <f>SUM(H12:H18)</f>
        <v>0</v>
      </c>
      <c r="I10" s="442">
        <f>SUM(I12:I18)</f>
        <v>0</v>
      </c>
      <c r="J10" s="442">
        <f t="shared" ref="J10:Z10" si="9">SUM(J12:J18)</f>
        <v>0</v>
      </c>
      <c r="K10" s="442">
        <f t="shared" si="9"/>
        <v>0</v>
      </c>
      <c r="L10" s="442">
        <f t="shared" si="9"/>
        <v>0</v>
      </c>
      <c r="M10" s="442">
        <f t="shared" si="9"/>
        <v>0</v>
      </c>
      <c r="N10" s="442">
        <f t="shared" si="9"/>
        <v>0</v>
      </c>
      <c r="O10" s="442">
        <f t="shared" si="9"/>
        <v>0</v>
      </c>
      <c r="P10" s="442">
        <f t="shared" si="9"/>
        <v>0</v>
      </c>
      <c r="Q10" s="442">
        <f t="shared" si="9"/>
        <v>0</v>
      </c>
      <c r="R10" s="442">
        <f t="shared" si="9"/>
        <v>0</v>
      </c>
      <c r="S10" s="442">
        <f t="shared" si="9"/>
        <v>0</v>
      </c>
      <c r="T10" s="442">
        <f t="shared" si="9"/>
        <v>0</v>
      </c>
      <c r="U10" s="442">
        <f t="shared" si="9"/>
        <v>0</v>
      </c>
      <c r="V10" s="442">
        <f t="shared" si="9"/>
        <v>0</v>
      </c>
      <c r="W10" s="442">
        <f t="shared" si="9"/>
        <v>0</v>
      </c>
      <c r="X10" s="442">
        <f t="shared" si="9"/>
        <v>0</v>
      </c>
      <c r="Y10" s="442">
        <f t="shared" si="9"/>
        <v>0</v>
      </c>
      <c r="Z10" s="442">
        <f t="shared" si="9"/>
        <v>0</v>
      </c>
      <c r="AF10" s="419"/>
      <c r="AG10" s="419"/>
      <c r="AH10" s="419"/>
      <c r="AI10" s="419"/>
      <c r="AJ10" s="419"/>
      <c r="AK10" s="419"/>
      <c r="AL10" s="419"/>
      <c r="AM10" s="419"/>
      <c r="AN10" s="419"/>
      <c r="AO10" s="419"/>
      <c r="AP10" s="419"/>
      <c r="AQ10" s="419"/>
      <c r="AR10" s="419"/>
      <c r="AS10" s="419"/>
      <c r="AT10" s="419"/>
      <c r="AU10" s="419"/>
    </row>
    <row r="11" spans="1:69">
      <c r="A11" s="437" t="s">
        <v>242</v>
      </c>
      <c r="B11" s="438" t="s">
        <v>243</v>
      </c>
      <c r="C11" s="457"/>
      <c r="D11" s="439">
        <f t="shared" ref="D11:D27" si="10">IF(C11="IZVĒLIETIES!","norādiet likmi!",F11+G11)</f>
        <v>0</v>
      </c>
      <c r="E11" s="533" t="e">
        <f t="shared" si="6"/>
        <v>#DIV/0!</v>
      </c>
      <c r="F11" s="439">
        <f t="shared" ref="F11:G18" si="11">ROUND(I11+K11+M11+O11+Q11+S11+U11+W11+Y11,2)</f>
        <v>0</v>
      </c>
      <c r="G11" s="439">
        <f>ROUND(J11+L11+N11+P11+R11+T11+V11+X11+Z11,2)</f>
        <v>0</v>
      </c>
      <c r="H11" s="553">
        <f>SUM(H12:H13)</f>
        <v>0</v>
      </c>
      <c r="I11" s="442">
        <f>SUM(I12:I13)</f>
        <v>0</v>
      </c>
      <c r="J11" s="442">
        <f t="shared" ref="J11:Z11" si="12">SUM(J12:J13)</f>
        <v>0</v>
      </c>
      <c r="K11" s="442">
        <f t="shared" si="12"/>
        <v>0</v>
      </c>
      <c r="L11" s="442">
        <f t="shared" si="12"/>
        <v>0</v>
      </c>
      <c r="M11" s="442">
        <f t="shared" si="12"/>
        <v>0</v>
      </c>
      <c r="N11" s="442">
        <f t="shared" si="12"/>
        <v>0</v>
      </c>
      <c r="O11" s="442">
        <f t="shared" si="12"/>
        <v>0</v>
      </c>
      <c r="P11" s="442">
        <f t="shared" si="12"/>
        <v>0</v>
      </c>
      <c r="Q11" s="442">
        <f t="shared" si="12"/>
        <v>0</v>
      </c>
      <c r="R11" s="442">
        <f t="shared" si="12"/>
        <v>0</v>
      </c>
      <c r="S11" s="442">
        <f t="shared" si="12"/>
        <v>0</v>
      </c>
      <c r="T11" s="442">
        <f t="shared" si="12"/>
        <v>0</v>
      </c>
      <c r="U11" s="442">
        <f t="shared" si="12"/>
        <v>0</v>
      </c>
      <c r="V11" s="442">
        <f t="shared" si="12"/>
        <v>0</v>
      </c>
      <c r="W11" s="442">
        <f t="shared" si="12"/>
        <v>0</v>
      </c>
      <c r="X11" s="442">
        <f t="shared" si="12"/>
        <v>0</v>
      </c>
      <c r="Y11" s="442">
        <f t="shared" si="12"/>
        <v>0</v>
      </c>
      <c r="Z11" s="442">
        <f t="shared" si="12"/>
        <v>0</v>
      </c>
      <c r="AF11" s="419"/>
      <c r="AG11" s="419"/>
      <c r="AH11" s="419"/>
      <c r="AI11" s="419"/>
      <c r="AJ11" s="419"/>
      <c r="AK11" s="419"/>
      <c r="AL11" s="419"/>
      <c r="AM11" s="419"/>
      <c r="AN11" s="419"/>
      <c r="AO11" s="419"/>
      <c r="AP11" s="419"/>
      <c r="AQ11" s="419"/>
      <c r="AR11" s="419"/>
      <c r="AS11" s="419"/>
      <c r="AT11" s="419"/>
      <c r="AU11" s="419"/>
    </row>
    <row r="12" spans="1:69" ht="12.75" customHeight="1">
      <c r="A12" s="437" t="s">
        <v>472</v>
      </c>
      <c r="B12" s="438" t="s">
        <v>680</v>
      </c>
      <c r="C12" s="457">
        <v>0.85</v>
      </c>
      <c r="D12" s="439">
        <f t="shared" si="10"/>
        <v>0</v>
      </c>
      <c r="E12" s="533" t="e">
        <f t="shared" si="6"/>
        <v>#DIV/0!</v>
      </c>
      <c r="F12" s="439">
        <f t="shared" si="11"/>
        <v>0</v>
      </c>
      <c r="G12" s="439">
        <f t="shared" si="11"/>
        <v>0</v>
      </c>
      <c r="H12" s="439">
        <f>IF(C12&lt;1,F12*C12*'17.1.PIV 4. piel. turpinājums'!$C$22,0)</f>
        <v>0</v>
      </c>
      <c r="I12" s="440">
        <v>0</v>
      </c>
      <c r="J12" s="440">
        <v>0</v>
      </c>
      <c r="K12" s="440">
        <v>0</v>
      </c>
      <c r="L12" s="440">
        <v>0</v>
      </c>
      <c r="M12" s="440">
        <v>0</v>
      </c>
      <c r="N12" s="440">
        <v>0</v>
      </c>
      <c r="O12" s="440">
        <v>0</v>
      </c>
      <c r="P12" s="440">
        <v>0</v>
      </c>
      <c r="Q12" s="440">
        <v>0</v>
      </c>
      <c r="R12" s="440">
        <v>0</v>
      </c>
      <c r="S12" s="440">
        <v>0</v>
      </c>
      <c r="T12" s="440">
        <v>0</v>
      </c>
      <c r="U12" s="440">
        <v>0</v>
      </c>
      <c r="V12" s="440">
        <v>0</v>
      </c>
      <c r="W12" s="440">
        <v>0</v>
      </c>
      <c r="X12" s="440">
        <v>0</v>
      </c>
      <c r="Y12" s="440">
        <v>0</v>
      </c>
      <c r="Z12" s="440">
        <v>0</v>
      </c>
      <c r="AF12" s="419"/>
      <c r="AG12" s="419"/>
      <c r="AH12" s="419"/>
      <c r="AI12" s="419"/>
      <c r="AJ12" s="419"/>
      <c r="AK12" s="419"/>
      <c r="AL12" s="419"/>
      <c r="AM12" s="419"/>
      <c r="AN12" s="419"/>
      <c r="AO12" s="419"/>
      <c r="AP12" s="419"/>
      <c r="AQ12" s="419"/>
      <c r="AR12" s="419"/>
      <c r="AS12" s="419"/>
      <c r="AT12" s="419"/>
      <c r="AU12" s="419"/>
    </row>
    <row r="13" spans="1:69">
      <c r="A13" s="437" t="s">
        <v>473</v>
      </c>
      <c r="B13" s="438" t="s">
        <v>459</v>
      </c>
      <c r="C13" s="457">
        <v>1</v>
      </c>
      <c r="D13" s="439">
        <f t="shared" si="10"/>
        <v>0</v>
      </c>
      <c r="E13" s="533" t="e">
        <f t="shared" si="6"/>
        <v>#DIV/0!</v>
      </c>
      <c r="F13" s="439">
        <f t="shared" si="11"/>
        <v>0</v>
      </c>
      <c r="G13" s="439">
        <f t="shared" si="11"/>
        <v>0</v>
      </c>
      <c r="H13" s="439">
        <f>IF(C13&lt;=1,F13*C13,0)</f>
        <v>0</v>
      </c>
      <c r="I13" s="531"/>
      <c r="J13" s="531"/>
      <c r="K13" s="531"/>
      <c r="L13" s="531"/>
      <c r="M13" s="531"/>
      <c r="N13" s="531"/>
      <c r="O13" s="531"/>
      <c r="P13" s="531"/>
      <c r="Q13" s="531"/>
      <c r="R13" s="531"/>
      <c r="S13" s="531"/>
      <c r="T13" s="531"/>
      <c r="U13" s="531"/>
      <c r="V13" s="531"/>
      <c r="W13" s="531"/>
      <c r="X13" s="531"/>
      <c r="Y13" s="531"/>
      <c r="Z13" s="531"/>
      <c r="AF13" s="419"/>
      <c r="AG13" s="419"/>
      <c r="AH13" s="419"/>
      <c r="AI13" s="419"/>
      <c r="AJ13" s="419"/>
      <c r="AK13" s="419"/>
      <c r="AL13" s="419"/>
      <c r="AM13" s="419"/>
      <c r="AN13" s="419"/>
      <c r="AO13" s="419"/>
      <c r="AP13" s="419"/>
      <c r="AQ13" s="419"/>
      <c r="AR13" s="419"/>
      <c r="AS13" s="419"/>
      <c r="AT13" s="419"/>
      <c r="AU13" s="419"/>
    </row>
    <row r="14" spans="1:69">
      <c r="A14" s="437" t="s">
        <v>244</v>
      </c>
      <c r="B14" s="438" t="s">
        <v>245</v>
      </c>
      <c r="C14" s="457">
        <v>0.85</v>
      </c>
      <c r="D14" s="439">
        <f t="shared" si="10"/>
        <v>0</v>
      </c>
      <c r="E14" s="533" t="e">
        <f t="shared" si="6"/>
        <v>#DIV/0!</v>
      </c>
      <c r="F14" s="439">
        <f t="shared" si="11"/>
        <v>0</v>
      </c>
      <c r="G14" s="439">
        <f t="shared" si="7"/>
        <v>0</v>
      </c>
      <c r="H14" s="439">
        <f>IF(C14&lt;1,F14*C14*'17.1.PIV 4. piel. turpinājums'!$C$22,0)</f>
        <v>0</v>
      </c>
      <c r="I14" s="531"/>
      <c r="J14" s="531"/>
      <c r="K14" s="531"/>
      <c r="L14" s="531"/>
      <c r="M14" s="531"/>
      <c r="N14" s="531"/>
      <c r="O14" s="531"/>
      <c r="P14" s="531"/>
      <c r="Q14" s="531"/>
      <c r="R14" s="531"/>
      <c r="S14" s="531"/>
      <c r="T14" s="531"/>
      <c r="U14" s="531"/>
      <c r="V14" s="531"/>
      <c r="W14" s="531"/>
      <c r="X14" s="531"/>
      <c r="Y14" s="531"/>
      <c r="Z14" s="531"/>
      <c r="AF14" s="419"/>
      <c r="AG14" s="419"/>
      <c r="AH14" s="419"/>
      <c r="AI14" s="419"/>
      <c r="AJ14" s="419"/>
      <c r="AK14" s="419"/>
      <c r="AL14" s="419"/>
      <c r="AM14" s="419"/>
      <c r="AN14" s="419"/>
      <c r="AO14" s="419"/>
      <c r="AP14" s="419"/>
      <c r="AQ14" s="419"/>
      <c r="AR14" s="419"/>
      <c r="AS14" s="419"/>
      <c r="AT14" s="419"/>
      <c r="AU14" s="419"/>
    </row>
    <row r="15" spans="1:69">
      <c r="A15" s="437" t="s">
        <v>246</v>
      </c>
      <c r="B15" s="438" t="s">
        <v>456</v>
      </c>
      <c r="C15" s="457">
        <v>0.85</v>
      </c>
      <c r="D15" s="439">
        <f t="shared" si="10"/>
        <v>0</v>
      </c>
      <c r="E15" s="533" t="e">
        <f t="shared" si="6"/>
        <v>#DIV/0!</v>
      </c>
      <c r="F15" s="439">
        <f t="shared" si="11"/>
        <v>0</v>
      </c>
      <c r="G15" s="439">
        <f t="shared" si="7"/>
        <v>0</v>
      </c>
      <c r="H15" s="439">
        <f>IF(C15&lt;1,F15*C15*'17.1.PIV 4. piel. turpinājums'!$C$22,0)</f>
        <v>0</v>
      </c>
      <c r="I15" s="531"/>
      <c r="J15" s="531"/>
      <c r="K15" s="531"/>
      <c r="L15" s="531"/>
      <c r="M15" s="531"/>
      <c r="N15" s="531"/>
      <c r="O15" s="531"/>
      <c r="P15" s="531"/>
      <c r="Q15" s="531"/>
      <c r="R15" s="531"/>
      <c r="S15" s="531"/>
      <c r="T15" s="531"/>
      <c r="U15" s="531"/>
      <c r="V15" s="531"/>
      <c r="W15" s="531"/>
      <c r="X15" s="531"/>
      <c r="Y15" s="531"/>
      <c r="Z15" s="531"/>
      <c r="AF15" s="419"/>
      <c r="AG15" s="419"/>
      <c r="AH15" s="419"/>
      <c r="AI15" s="419"/>
      <c r="AJ15" s="419"/>
      <c r="AK15" s="419"/>
      <c r="AL15" s="419"/>
      <c r="AM15" s="419"/>
      <c r="AN15" s="419"/>
      <c r="AO15" s="419"/>
      <c r="AP15" s="419"/>
      <c r="AQ15" s="419"/>
      <c r="AR15" s="419"/>
      <c r="AS15" s="419"/>
      <c r="AT15" s="419"/>
      <c r="AU15" s="419"/>
    </row>
    <row r="16" spans="1:69" ht="15" customHeight="1">
      <c r="A16" s="437" t="s">
        <v>247</v>
      </c>
      <c r="B16" s="438" t="s">
        <v>370</v>
      </c>
      <c r="C16" s="457">
        <v>0.85</v>
      </c>
      <c r="D16" s="439">
        <f t="shared" si="10"/>
        <v>0</v>
      </c>
      <c r="E16" s="533" t="e">
        <f t="shared" si="6"/>
        <v>#DIV/0!</v>
      </c>
      <c r="F16" s="439">
        <f t="shared" si="11"/>
        <v>0</v>
      </c>
      <c r="G16" s="439">
        <f>ROUND(J16+L16+N16+P16+R16+T16+V16+X16+Z16,2)</f>
        <v>0</v>
      </c>
      <c r="H16" s="439">
        <f>IF(C16&lt;1,F16*C16*'17.1.PIV 4. piel. turpinājums'!$C$22,0)</f>
        <v>0</v>
      </c>
      <c r="I16" s="531"/>
      <c r="J16" s="531"/>
      <c r="K16" s="531"/>
      <c r="L16" s="531"/>
      <c r="M16" s="531"/>
      <c r="N16" s="531"/>
      <c r="O16" s="531"/>
      <c r="P16" s="531"/>
      <c r="Q16" s="531"/>
      <c r="R16" s="531"/>
      <c r="S16" s="531"/>
      <c r="T16" s="531"/>
      <c r="U16" s="531"/>
      <c r="V16" s="531"/>
      <c r="W16" s="531"/>
      <c r="X16" s="531"/>
      <c r="Y16" s="531"/>
      <c r="Z16" s="531"/>
      <c r="AF16" s="419"/>
      <c r="AG16" s="419"/>
      <c r="AH16" s="419"/>
      <c r="AI16" s="419"/>
      <c r="AJ16" s="419"/>
      <c r="AK16" s="419"/>
      <c r="AL16" s="419"/>
      <c r="AM16" s="419"/>
      <c r="AN16" s="419"/>
      <c r="AO16" s="419"/>
      <c r="AP16" s="419"/>
      <c r="AQ16" s="419"/>
      <c r="AR16" s="419"/>
      <c r="AS16" s="419"/>
      <c r="AT16" s="419"/>
      <c r="AU16" s="419"/>
    </row>
    <row r="17" spans="1:69">
      <c r="A17" s="437" t="s">
        <v>248</v>
      </c>
      <c r="B17" s="438" t="s">
        <v>249</v>
      </c>
      <c r="C17" s="457">
        <v>0.85</v>
      </c>
      <c r="D17" s="439">
        <f t="shared" si="10"/>
        <v>0</v>
      </c>
      <c r="E17" s="533" t="e">
        <f t="shared" si="6"/>
        <v>#DIV/0!</v>
      </c>
      <c r="F17" s="439">
        <f t="shared" si="11"/>
        <v>0</v>
      </c>
      <c r="G17" s="439">
        <f t="shared" si="7"/>
        <v>0</v>
      </c>
      <c r="H17" s="439">
        <f>IF(C17&lt;1,F17*C17*'17.1.PIV 4. piel. turpinājums'!$C$22,0)</f>
        <v>0</v>
      </c>
      <c r="I17" s="531"/>
      <c r="J17" s="531"/>
      <c r="K17" s="531"/>
      <c r="L17" s="531"/>
      <c r="M17" s="531"/>
      <c r="N17" s="531"/>
      <c r="O17" s="531"/>
      <c r="P17" s="531"/>
      <c r="Q17" s="531"/>
      <c r="R17" s="531"/>
      <c r="S17" s="531"/>
      <c r="T17" s="531"/>
      <c r="U17" s="531"/>
      <c r="V17" s="531"/>
      <c r="W17" s="531"/>
      <c r="X17" s="531"/>
      <c r="Y17" s="531"/>
      <c r="Z17" s="531"/>
      <c r="AF17" s="419"/>
      <c r="AG17" s="419"/>
      <c r="AH17" s="419"/>
      <c r="AI17" s="419"/>
      <c r="AJ17" s="419"/>
      <c r="AK17" s="419"/>
      <c r="AL17" s="419"/>
      <c r="AM17" s="419"/>
      <c r="AN17" s="419"/>
      <c r="AO17" s="419"/>
      <c r="AP17" s="419"/>
      <c r="AQ17" s="419"/>
      <c r="AR17" s="419"/>
      <c r="AS17" s="419"/>
      <c r="AT17" s="419"/>
      <c r="AU17" s="419"/>
    </row>
    <row r="18" spans="1:69">
      <c r="A18" s="437" t="s">
        <v>250</v>
      </c>
      <c r="B18" s="438" t="s">
        <v>165</v>
      </c>
      <c r="C18" s="457">
        <v>0.85</v>
      </c>
      <c r="D18" s="439">
        <f t="shared" si="10"/>
        <v>0</v>
      </c>
      <c r="E18" s="533" t="e">
        <f t="shared" si="6"/>
        <v>#DIV/0!</v>
      </c>
      <c r="F18" s="439">
        <f t="shared" si="11"/>
        <v>0</v>
      </c>
      <c r="G18" s="439">
        <f t="shared" si="7"/>
        <v>0</v>
      </c>
      <c r="H18" s="439">
        <f>IF(C18&lt;1,F18*C18*'17.1.PIV 4. piel. turpinājums'!$C$22,0)</f>
        <v>0</v>
      </c>
      <c r="I18" s="531"/>
      <c r="J18" s="531"/>
      <c r="K18" s="531"/>
      <c r="L18" s="531"/>
      <c r="M18" s="531"/>
      <c r="N18" s="531"/>
      <c r="O18" s="531"/>
      <c r="P18" s="531"/>
      <c r="Q18" s="531"/>
      <c r="R18" s="531"/>
      <c r="S18" s="531"/>
      <c r="T18" s="531"/>
      <c r="U18" s="531"/>
      <c r="V18" s="531"/>
      <c r="W18" s="531"/>
      <c r="X18" s="531"/>
      <c r="Y18" s="531"/>
      <c r="Z18" s="531"/>
      <c r="AF18" s="419"/>
      <c r="AG18" s="419"/>
      <c r="AH18" s="419"/>
      <c r="AI18" s="419"/>
      <c r="AJ18" s="419"/>
      <c r="AK18" s="419"/>
      <c r="AL18" s="419"/>
      <c r="AM18" s="419"/>
      <c r="AN18" s="419"/>
      <c r="AO18" s="419"/>
      <c r="AP18" s="419"/>
      <c r="AQ18" s="419"/>
      <c r="AR18" s="419"/>
      <c r="AS18" s="419"/>
      <c r="AT18" s="419"/>
      <c r="AU18" s="419"/>
    </row>
    <row r="19" spans="1:69">
      <c r="A19" s="423">
        <v>9</v>
      </c>
      <c r="B19" s="424" t="s">
        <v>252</v>
      </c>
      <c r="C19" s="457">
        <v>0.85</v>
      </c>
      <c r="D19" s="428">
        <f t="shared" si="10"/>
        <v>0</v>
      </c>
      <c r="E19" s="533" t="e">
        <f t="shared" si="6"/>
        <v>#DIV/0!</v>
      </c>
      <c r="F19" s="428">
        <f t="shared" si="7"/>
        <v>0</v>
      </c>
      <c r="G19" s="428">
        <f t="shared" si="7"/>
        <v>0</v>
      </c>
      <c r="H19" s="428">
        <f>IF(C19&lt;1,F19*C19*'17.1.PIV 4. piel. turpinājums'!$C$22,0)</f>
        <v>0</v>
      </c>
      <c r="I19" s="531"/>
      <c r="J19" s="531"/>
      <c r="K19" s="531"/>
      <c r="L19" s="531"/>
      <c r="M19" s="531"/>
      <c r="N19" s="531"/>
      <c r="O19" s="531"/>
      <c r="P19" s="531"/>
      <c r="Q19" s="531"/>
      <c r="R19" s="531"/>
      <c r="S19" s="531"/>
      <c r="T19" s="531"/>
      <c r="U19" s="531"/>
      <c r="V19" s="531"/>
      <c r="W19" s="531"/>
      <c r="X19" s="531"/>
      <c r="Y19" s="531"/>
      <c r="Z19" s="531"/>
      <c r="AF19" s="419"/>
      <c r="AG19" s="419"/>
      <c r="AH19" s="419"/>
      <c r="AI19" s="419"/>
      <c r="AJ19" s="419"/>
      <c r="AK19" s="419"/>
      <c r="AL19" s="419"/>
      <c r="AM19" s="419"/>
      <c r="AN19" s="419"/>
      <c r="AO19" s="419"/>
      <c r="AP19" s="419"/>
      <c r="AQ19" s="419"/>
      <c r="AR19" s="419"/>
      <c r="AS19" s="419"/>
      <c r="AT19" s="419"/>
      <c r="AU19" s="419"/>
    </row>
    <row r="20" spans="1:69">
      <c r="A20" s="423">
        <v>10</v>
      </c>
      <c r="B20" s="424" t="s">
        <v>253</v>
      </c>
      <c r="C20" s="457">
        <v>0.85</v>
      </c>
      <c r="D20" s="428">
        <f t="shared" si="10"/>
        <v>0</v>
      </c>
      <c r="E20" s="533" t="e">
        <f t="shared" si="6"/>
        <v>#DIV/0!</v>
      </c>
      <c r="F20" s="428">
        <f>ROUND(I20+K20+M20+O20+Q20+S20+U20+W20+Y20,2)</f>
        <v>0</v>
      </c>
      <c r="G20" s="428">
        <f t="shared" si="7"/>
        <v>0</v>
      </c>
      <c r="H20" s="428">
        <f>IF(C20&lt;1,F20*C20*'17.1.PIV 4. piel. turpinājums'!$C$22,0)</f>
        <v>0</v>
      </c>
      <c r="I20" s="435">
        <v>0</v>
      </c>
      <c r="J20" s="531"/>
      <c r="K20" s="435">
        <v>0</v>
      </c>
      <c r="L20" s="531"/>
      <c r="M20" s="435">
        <v>0</v>
      </c>
      <c r="N20" s="531"/>
      <c r="O20" s="435">
        <v>0</v>
      </c>
      <c r="P20" s="531"/>
      <c r="Q20" s="435">
        <v>0</v>
      </c>
      <c r="R20" s="531"/>
      <c r="S20" s="435">
        <v>0</v>
      </c>
      <c r="T20" s="531"/>
      <c r="U20" s="435">
        <v>0</v>
      </c>
      <c r="V20" s="531"/>
      <c r="W20" s="435">
        <v>0</v>
      </c>
      <c r="X20" s="531"/>
      <c r="Y20" s="435">
        <v>0</v>
      </c>
      <c r="Z20" s="531"/>
      <c r="AF20" s="419"/>
      <c r="AG20" s="419"/>
      <c r="AH20" s="419"/>
      <c r="AI20" s="419"/>
      <c r="AJ20" s="419"/>
      <c r="AK20" s="419"/>
      <c r="AL20" s="419"/>
      <c r="AM20" s="419"/>
      <c r="AN20" s="419"/>
      <c r="AO20" s="419"/>
      <c r="AP20" s="419"/>
      <c r="AQ20" s="419"/>
      <c r="AR20" s="419"/>
      <c r="AS20" s="419"/>
      <c r="AT20" s="419"/>
      <c r="AU20" s="419"/>
    </row>
    <row r="21" spans="1:69" ht="25.5">
      <c r="A21" s="423">
        <v>11</v>
      </c>
      <c r="B21" s="424" t="s">
        <v>254</v>
      </c>
      <c r="C21" s="457"/>
      <c r="D21" s="428">
        <f t="shared" si="10"/>
        <v>0</v>
      </c>
      <c r="E21" s="533" t="e">
        <f t="shared" si="6"/>
        <v>#DIV/0!</v>
      </c>
      <c r="F21" s="428">
        <f t="shared" ref="F21:G23" si="13">ROUND(I21+K21+M21+O21+Q21+S21+U21+W21+Y21,2)</f>
        <v>0</v>
      </c>
      <c r="G21" s="439">
        <f>ROUND(J21+L21+N21+P21+R21+T21+V21+X21+Z21,2)</f>
        <v>0</v>
      </c>
      <c r="H21" s="442">
        <f>SUM(H22:H23)</f>
        <v>0</v>
      </c>
      <c r="I21" s="442">
        <f>SUM(I22:I23)</f>
        <v>0</v>
      </c>
      <c r="J21" s="442">
        <f t="shared" ref="J21:Z21" si="14">SUM(J22:J23)</f>
        <v>0</v>
      </c>
      <c r="K21" s="442">
        <f t="shared" si="14"/>
        <v>0</v>
      </c>
      <c r="L21" s="442">
        <f t="shared" si="14"/>
        <v>0</v>
      </c>
      <c r="M21" s="442">
        <f t="shared" si="14"/>
        <v>0</v>
      </c>
      <c r="N21" s="442">
        <f t="shared" si="14"/>
        <v>0</v>
      </c>
      <c r="O21" s="442">
        <f t="shared" si="14"/>
        <v>0</v>
      </c>
      <c r="P21" s="442">
        <f t="shared" si="14"/>
        <v>0</v>
      </c>
      <c r="Q21" s="442">
        <f t="shared" si="14"/>
        <v>0</v>
      </c>
      <c r="R21" s="442">
        <f t="shared" si="14"/>
        <v>0</v>
      </c>
      <c r="S21" s="442">
        <f t="shared" si="14"/>
        <v>0</v>
      </c>
      <c r="T21" s="442">
        <f t="shared" si="14"/>
        <v>0</v>
      </c>
      <c r="U21" s="442">
        <f t="shared" si="14"/>
        <v>0</v>
      </c>
      <c r="V21" s="442">
        <f t="shared" si="14"/>
        <v>0</v>
      </c>
      <c r="W21" s="442">
        <f t="shared" si="14"/>
        <v>0</v>
      </c>
      <c r="X21" s="442">
        <f t="shared" si="14"/>
        <v>0</v>
      </c>
      <c r="Y21" s="442">
        <f t="shared" si="14"/>
        <v>0</v>
      </c>
      <c r="Z21" s="442">
        <f t="shared" si="14"/>
        <v>0</v>
      </c>
      <c r="AF21" s="419"/>
      <c r="AG21" s="419"/>
      <c r="AH21" s="419"/>
      <c r="AI21" s="419"/>
      <c r="AJ21" s="419"/>
      <c r="AK21" s="419"/>
      <c r="AL21" s="419"/>
      <c r="AM21" s="419"/>
      <c r="AN21" s="419"/>
      <c r="AO21" s="419"/>
      <c r="AP21" s="419"/>
      <c r="AQ21" s="419"/>
      <c r="AR21" s="419"/>
      <c r="AS21" s="419"/>
      <c r="AT21" s="419"/>
      <c r="AU21" s="419"/>
    </row>
    <row r="22" spans="1:69" ht="25.5">
      <c r="A22" s="437" t="s">
        <v>474</v>
      </c>
      <c r="B22" s="438" t="s">
        <v>681</v>
      </c>
      <c r="C22" s="457">
        <v>0.85</v>
      </c>
      <c r="D22" s="439">
        <f t="shared" si="10"/>
        <v>0</v>
      </c>
      <c r="E22" s="533" t="e">
        <f t="shared" si="6"/>
        <v>#DIV/0!</v>
      </c>
      <c r="F22" s="439">
        <f t="shared" si="13"/>
        <v>0</v>
      </c>
      <c r="G22" s="439">
        <f t="shared" si="13"/>
        <v>0</v>
      </c>
      <c r="H22" s="439">
        <f>IF(C22&lt;1,F22*C22*'17.1.PIV 4. piel. turpinājums'!$C$22,0)</f>
        <v>0</v>
      </c>
      <c r="I22" s="440">
        <v>0</v>
      </c>
      <c r="J22" s="440">
        <v>0</v>
      </c>
      <c r="K22" s="440">
        <v>0</v>
      </c>
      <c r="L22" s="440">
        <v>0</v>
      </c>
      <c r="M22" s="440">
        <v>0</v>
      </c>
      <c r="N22" s="440">
        <v>0</v>
      </c>
      <c r="O22" s="440">
        <v>0</v>
      </c>
      <c r="P22" s="440">
        <v>0</v>
      </c>
      <c r="Q22" s="440">
        <v>0</v>
      </c>
      <c r="R22" s="440">
        <v>0</v>
      </c>
      <c r="S22" s="440">
        <v>0</v>
      </c>
      <c r="T22" s="440">
        <v>0</v>
      </c>
      <c r="U22" s="440">
        <v>0</v>
      </c>
      <c r="V22" s="440">
        <v>0</v>
      </c>
      <c r="W22" s="440">
        <v>0</v>
      </c>
      <c r="X22" s="440">
        <v>0</v>
      </c>
      <c r="Y22" s="440">
        <v>0</v>
      </c>
      <c r="Z22" s="440">
        <v>0</v>
      </c>
      <c r="AF22" s="419"/>
      <c r="AG22" s="419"/>
      <c r="AH22" s="419"/>
      <c r="AI22" s="419"/>
      <c r="AJ22" s="419"/>
      <c r="AK22" s="419"/>
      <c r="AL22" s="419"/>
      <c r="AM22" s="419"/>
      <c r="AN22" s="419"/>
      <c r="AO22" s="419"/>
      <c r="AP22" s="419"/>
      <c r="AQ22" s="419"/>
      <c r="AR22" s="419"/>
      <c r="AS22" s="419"/>
      <c r="AT22" s="419"/>
      <c r="AU22" s="419"/>
    </row>
    <row r="23" spans="1:69" ht="25.5">
      <c r="A23" s="437" t="s">
        <v>475</v>
      </c>
      <c r="B23" s="438" t="s">
        <v>460</v>
      </c>
      <c r="C23" s="457">
        <v>1</v>
      </c>
      <c r="D23" s="439">
        <f t="shared" si="10"/>
        <v>0</v>
      </c>
      <c r="E23" s="533" t="e">
        <f t="shared" si="6"/>
        <v>#DIV/0!</v>
      </c>
      <c r="F23" s="439">
        <f t="shared" si="13"/>
        <v>0</v>
      </c>
      <c r="G23" s="439">
        <f t="shared" si="13"/>
        <v>0</v>
      </c>
      <c r="H23" s="439">
        <f>IF(C23&lt;=1,F23*C23,0)</f>
        <v>0</v>
      </c>
      <c r="I23" s="531"/>
      <c r="J23" s="531"/>
      <c r="K23" s="531"/>
      <c r="L23" s="531"/>
      <c r="M23" s="531"/>
      <c r="N23" s="531"/>
      <c r="O23" s="531"/>
      <c r="P23" s="531"/>
      <c r="Q23" s="531"/>
      <c r="R23" s="531"/>
      <c r="S23" s="531"/>
      <c r="T23" s="531"/>
      <c r="U23" s="531"/>
      <c r="V23" s="531"/>
      <c r="W23" s="531"/>
      <c r="X23" s="531"/>
      <c r="Y23" s="531"/>
      <c r="Z23" s="531"/>
      <c r="AF23" s="419"/>
      <c r="AG23" s="419"/>
      <c r="AH23" s="419"/>
      <c r="AI23" s="419"/>
      <c r="AJ23" s="419"/>
      <c r="AK23" s="419"/>
      <c r="AL23" s="419"/>
      <c r="AM23" s="419"/>
      <c r="AN23" s="419"/>
      <c r="AO23" s="419"/>
      <c r="AP23" s="419"/>
      <c r="AQ23" s="419"/>
      <c r="AR23" s="419"/>
      <c r="AS23" s="419"/>
      <c r="AT23" s="419"/>
      <c r="AU23" s="419"/>
    </row>
    <row r="24" spans="1:69">
      <c r="A24" s="423">
        <v>13</v>
      </c>
      <c r="B24" s="424" t="s">
        <v>256</v>
      </c>
      <c r="C24" s="457">
        <v>0.85</v>
      </c>
      <c r="D24" s="428">
        <f t="shared" si="10"/>
        <v>0</v>
      </c>
      <c r="E24" s="533" t="e">
        <f>D24/$D$28</f>
        <v>#DIV/0!</v>
      </c>
      <c r="F24" s="428">
        <f t="shared" si="7"/>
        <v>0</v>
      </c>
      <c r="G24" s="428">
        <f t="shared" si="7"/>
        <v>0</v>
      </c>
      <c r="H24" s="428">
        <f>IF(C24&lt;1,F24*C24*'17.1.PIV 4. piel. turpinājums'!$C$22,0)</f>
        <v>0</v>
      </c>
      <c r="I24" s="435">
        <v>0</v>
      </c>
      <c r="J24" s="435">
        <v>0</v>
      </c>
      <c r="K24" s="435">
        <v>0</v>
      </c>
      <c r="L24" s="435">
        <v>0</v>
      </c>
      <c r="M24" s="435">
        <v>0</v>
      </c>
      <c r="N24" s="435">
        <v>0</v>
      </c>
      <c r="O24" s="435">
        <v>0</v>
      </c>
      <c r="P24" s="435">
        <v>0</v>
      </c>
      <c r="Q24" s="435">
        <v>0</v>
      </c>
      <c r="R24" s="435">
        <v>0</v>
      </c>
      <c r="S24" s="435">
        <v>0</v>
      </c>
      <c r="T24" s="435">
        <v>0</v>
      </c>
      <c r="U24" s="435">
        <v>0</v>
      </c>
      <c r="V24" s="435">
        <v>0</v>
      </c>
      <c r="W24" s="435">
        <v>0</v>
      </c>
      <c r="X24" s="435">
        <v>0</v>
      </c>
      <c r="Y24" s="435">
        <v>0</v>
      </c>
      <c r="Z24" s="435">
        <v>0</v>
      </c>
      <c r="AF24" s="419"/>
      <c r="AG24" s="419"/>
      <c r="AH24" s="419"/>
      <c r="AI24" s="419"/>
      <c r="AJ24" s="419"/>
      <c r="AK24" s="419"/>
      <c r="AL24" s="419"/>
      <c r="AM24" s="419"/>
      <c r="AN24" s="419"/>
      <c r="AO24" s="419"/>
      <c r="AP24" s="419"/>
      <c r="AQ24" s="419"/>
      <c r="AR24" s="419"/>
      <c r="AS24" s="419"/>
      <c r="AT24" s="419"/>
      <c r="AU24" s="419"/>
    </row>
    <row r="25" spans="1:69">
      <c r="A25" s="423">
        <v>15</v>
      </c>
      <c r="B25" s="424" t="s">
        <v>258</v>
      </c>
      <c r="C25" s="457"/>
      <c r="D25" s="428">
        <f t="shared" si="10"/>
        <v>0</v>
      </c>
      <c r="E25" s="533" t="e">
        <f>D25/$D$28</f>
        <v>#DIV/0!</v>
      </c>
      <c r="F25" s="428">
        <f>ROUND(I25+K25+M25+O25+Q25+S25+U25+W25+Y25,2)</f>
        <v>0</v>
      </c>
      <c r="G25" s="428">
        <f>ROUND(J25+L25+N25+P25+R25+T25+V25+X25+Z25,2)</f>
        <v>0</v>
      </c>
      <c r="H25" s="428">
        <f>SUM(H26:H27)</f>
        <v>0</v>
      </c>
      <c r="I25" s="428">
        <f>SUM(I26:I27)</f>
        <v>0</v>
      </c>
      <c r="J25" s="428">
        <f t="shared" ref="J25:Z25" si="15">SUM(J26:J27)</f>
        <v>0</v>
      </c>
      <c r="K25" s="428">
        <f t="shared" si="15"/>
        <v>0</v>
      </c>
      <c r="L25" s="428">
        <f t="shared" si="15"/>
        <v>0</v>
      </c>
      <c r="M25" s="428">
        <f t="shared" si="15"/>
        <v>0</v>
      </c>
      <c r="N25" s="428">
        <f t="shared" si="15"/>
        <v>0</v>
      </c>
      <c r="O25" s="428">
        <f t="shared" si="15"/>
        <v>0</v>
      </c>
      <c r="P25" s="428">
        <f t="shared" si="15"/>
        <v>0</v>
      </c>
      <c r="Q25" s="428">
        <f t="shared" si="15"/>
        <v>0</v>
      </c>
      <c r="R25" s="428">
        <f t="shared" si="15"/>
        <v>0</v>
      </c>
      <c r="S25" s="428">
        <f t="shared" si="15"/>
        <v>0</v>
      </c>
      <c r="T25" s="428">
        <f t="shared" si="15"/>
        <v>0</v>
      </c>
      <c r="U25" s="428">
        <f t="shared" si="15"/>
        <v>0</v>
      </c>
      <c r="V25" s="428">
        <f t="shared" si="15"/>
        <v>0</v>
      </c>
      <c r="W25" s="428">
        <f t="shared" si="15"/>
        <v>0</v>
      </c>
      <c r="X25" s="428">
        <f t="shared" si="15"/>
        <v>0</v>
      </c>
      <c r="Y25" s="428">
        <f t="shared" si="15"/>
        <v>0</v>
      </c>
      <c r="Z25" s="428">
        <f t="shared" si="15"/>
        <v>0</v>
      </c>
      <c r="AF25" s="419"/>
      <c r="AG25" s="419"/>
      <c r="AH25" s="419"/>
      <c r="AI25" s="419"/>
      <c r="AJ25" s="419"/>
      <c r="AK25" s="419"/>
      <c r="AL25" s="419"/>
      <c r="AM25" s="419"/>
      <c r="AN25" s="419"/>
      <c r="AO25" s="419"/>
      <c r="AP25" s="419"/>
      <c r="AQ25" s="419"/>
      <c r="AR25" s="419"/>
      <c r="AS25" s="419"/>
      <c r="AT25" s="419"/>
      <c r="AU25" s="419"/>
    </row>
    <row r="26" spans="1:69">
      <c r="A26" s="437" t="s">
        <v>476</v>
      </c>
      <c r="B26" s="438" t="s">
        <v>523</v>
      </c>
      <c r="C26" s="457">
        <v>0.85</v>
      </c>
      <c r="D26" s="439">
        <f t="shared" si="10"/>
        <v>0</v>
      </c>
      <c r="E26" s="533" t="e">
        <f>D26/$D$28</f>
        <v>#DIV/0!</v>
      </c>
      <c r="F26" s="439">
        <f t="shared" ref="F26:G27" si="16">ROUND(I26+K26+M26+O26+Q26+S26+U26+W26+Y26,2)</f>
        <v>0</v>
      </c>
      <c r="G26" s="439">
        <f t="shared" si="16"/>
        <v>0</v>
      </c>
      <c r="H26" s="439">
        <f>IF(C26&lt;1,F26*C26*'17.1.PIV 4. piel. turpinājums'!$C$22,0)</f>
        <v>0</v>
      </c>
      <c r="I26" s="440">
        <v>0</v>
      </c>
      <c r="J26" s="474"/>
      <c r="K26" s="440">
        <v>0</v>
      </c>
      <c r="L26" s="474"/>
      <c r="M26" s="440">
        <v>0</v>
      </c>
      <c r="N26" s="474"/>
      <c r="O26" s="440">
        <v>0</v>
      </c>
      <c r="P26" s="474"/>
      <c r="Q26" s="440">
        <v>0</v>
      </c>
      <c r="R26" s="474"/>
      <c r="S26" s="440">
        <v>0</v>
      </c>
      <c r="T26" s="474"/>
      <c r="U26" s="440">
        <v>0</v>
      </c>
      <c r="V26" s="474"/>
      <c r="W26" s="440">
        <v>0</v>
      </c>
      <c r="X26" s="474"/>
      <c r="Y26" s="440">
        <v>0</v>
      </c>
      <c r="Z26" s="474"/>
      <c r="AF26" s="419"/>
      <c r="AG26" s="419"/>
      <c r="AH26" s="419"/>
      <c r="AI26" s="419"/>
      <c r="AJ26" s="419"/>
      <c r="AK26" s="419"/>
      <c r="AL26" s="419"/>
      <c r="AM26" s="419"/>
      <c r="AN26" s="419"/>
      <c r="AO26" s="419"/>
      <c r="AP26" s="419"/>
      <c r="AQ26" s="419"/>
      <c r="AR26" s="419"/>
      <c r="AS26" s="419"/>
      <c r="AT26" s="419"/>
      <c r="AU26" s="419"/>
    </row>
    <row r="27" spans="1:69">
      <c r="A27" s="437" t="s">
        <v>477</v>
      </c>
      <c r="B27" s="438" t="s">
        <v>525</v>
      </c>
      <c r="C27" s="457">
        <v>0.85</v>
      </c>
      <c r="D27" s="439">
        <f t="shared" si="10"/>
        <v>0</v>
      </c>
      <c r="E27" s="533" t="e">
        <f>D27/$D$28</f>
        <v>#DIV/0!</v>
      </c>
      <c r="F27" s="439">
        <f t="shared" si="16"/>
        <v>0</v>
      </c>
      <c r="G27" s="439">
        <f t="shared" si="16"/>
        <v>0</v>
      </c>
      <c r="H27" s="439">
        <f>IF(C27&lt;1,F27*C27*'17.1.PIV 4. piel. turpinājums'!$C$22,0)</f>
        <v>0</v>
      </c>
      <c r="I27" s="440">
        <v>0</v>
      </c>
      <c r="J27" s="531"/>
      <c r="K27" s="440">
        <v>0</v>
      </c>
      <c r="L27" s="531"/>
      <c r="M27" s="440">
        <v>0</v>
      </c>
      <c r="N27" s="531"/>
      <c r="O27" s="440">
        <v>0</v>
      </c>
      <c r="P27" s="531"/>
      <c r="Q27" s="440">
        <v>0</v>
      </c>
      <c r="R27" s="531"/>
      <c r="S27" s="440">
        <v>0</v>
      </c>
      <c r="T27" s="531"/>
      <c r="U27" s="440">
        <v>0</v>
      </c>
      <c r="V27" s="531"/>
      <c r="W27" s="440">
        <v>0</v>
      </c>
      <c r="X27" s="531"/>
      <c r="Y27" s="440">
        <v>0</v>
      </c>
      <c r="Z27" s="531"/>
      <c r="AF27" s="419"/>
      <c r="AG27" s="419"/>
      <c r="AH27" s="419"/>
      <c r="AI27" s="419"/>
      <c r="AJ27" s="419"/>
      <c r="AK27" s="419"/>
      <c r="AL27" s="419"/>
      <c r="AM27" s="419"/>
      <c r="AN27" s="419"/>
      <c r="AO27" s="419"/>
      <c r="AP27" s="419"/>
      <c r="AQ27" s="419"/>
      <c r="AR27" s="419"/>
      <c r="AS27" s="419"/>
      <c r="AT27" s="419"/>
      <c r="AU27" s="419"/>
    </row>
    <row r="28" spans="1:69">
      <c r="A28" s="554"/>
      <c r="B28" s="424" t="s">
        <v>152</v>
      </c>
      <c r="C28" s="555">
        <v>0.85</v>
      </c>
      <c r="D28" s="428">
        <f>D5+D6+D9+D10+D19+D20+D21+D24+D25</f>
        <v>0</v>
      </c>
      <c r="E28" s="556" t="e">
        <f>D28/$D$28</f>
        <v>#DIV/0!</v>
      </c>
      <c r="F28" s="428">
        <f>F5+F6+F9+F10+F19+F20+F21+F24+F25</f>
        <v>0</v>
      </c>
      <c r="G28" s="428">
        <f>G5+G6+G9+G10+G19+G20+G21+G24+G25</f>
        <v>0</v>
      </c>
      <c r="H28" s="428">
        <f>H5+H6+H9+H10+H19+H20+H21+H24+H25</f>
        <v>0</v>
      </c>
      <c r="I28" s="428">
        <f>I5+I6+I9+I10+I19+I20+I21+I24+I25</f>
        <v>0</v>
      </c>
      <c r="J28" s="428">
        <f t="shared" ref="J28:Z28" si="17">J5+J6+J9+J10+J19+J20+J21+J24+J25</f>
        <v>0</v>
      </c>
      <c r="K28" s="428">
        <f t="shared" si="17"/>
        <v>0</v>
      </c>
      <c r="L28" s="428">
        <f t="shared" si="17"/>
        <v>0</v>
      </c>
      <c r="M28" s="428">
        <f t="shared" si="17"/>
        <v>0</v>
      </c>
      <c r="N28" s="428">
        <f t="shared" si="17"/>
        <v>0</v>
      </c>
      <c r="O28" s="428">
        <f t="shared" si="17"/>
        <v>0</v>
      </c>
      <c r="P28" s="428">
        <f t="shared" si="17"/>
        <v>0</v>
      </c>
      <c r="Q28" s="428">
        <f t="shared" si="17"/>
        <v>0</v>
      </c>
      <c r="R28" s="428">
        <f t="shared" si="17"/>
        <v>0</v>
      </c>
      <c r="S28" s="428">
        <f t="shared" si="17"/>
        <v>0</v>
      </c>
      <c r="T28" s="428">
        <f t="shared" si="17"/>
        <v>0</v>
      </c>
      <c r="U28" s="428">
        <f t="shared" si="17"/>
        <v>0</v>
      </c>
      <c r="V28" s="428">
        <f t="shared" si="17"/>
        <v>0</v>
      </c>
      <c r="W28" s="428">
        <f t="shared" si="17"/>
        <v>0</v>
      </c>
      <c r="X28" s="428">
        <f t="shared" si="17"/>
        <v>0</v>
      </c>
      <c r="Y28" s="428">
        <f t="shared" si="17"/>
        <v>0</v>
      </c>
      <c r="Z28" s="428">
        <f t="shared" si="17"/>
        <v>0</v>
      </c>
      <c r="AF28" s="419"/>
      <c r="AG28" s="419"/>
      <c r="AH28" s="419"/>
      <c r="AI28" s="419"/>
      <c r="AJ28" s="419"/>
      <c r="AK28" s="419"/>
      <c r="AL28" s="419"/>
      <c r="AM28" s="419"/>
      <c r="AN28" s="419"/>
      <c r="AO28" s="419"/>
      <c r="AP28" s="419"/>
      <c r="AQ28" s="419"/>
      <c r="AR28" s="419"/>
      <c r="AS28" s="419"/>
      <c r="AT28" s="419"/>
      <c r="AU28" s="419"/>
    </row>
    <row r="29" spans="1:69" s="454" customFormat="1">
      <c r="A29" s="448"/>
      <c r="B29" s="449"/>
      <c r="C29" s="450"/>
      <c r="D29" s="451"/>
      <c r="E29" s="452"/>
      <c r="F29" s="451"/>
      <c r="G29" s="451"/>
      <c r="H29" s="451"/>
      <c r="I29" s="451"/>
      <c r="J29" s="451"/>
      <c r="K29" s="451"/>
      <c r="L29" s="451"/>
      <c r="M29" s="451"/>
      <c r="N29" s="451"/>
      <c r="O29" s="451"/>
      <c r="P29" s="451"/>
      <c r="Q29" s="451"/>
      <c r="R29" s="451"/>
      <c r="S29" s="451"/>
      <c r="T29" s="451"/>
      <c r="U29" s="451"/>
      <c r="V29" s="451"/>
      <c r="W29" s="451"/>
      <c r="X29" s="451"/>
      <c r="Y29" s="451"/>
      <c r="Z29" s="451"/>
      <c r="AA29" s="77"/>
      <c r="AB29" s="77"/>
      <c r="AC29" s="77"/>
      <c r="AD29" s="77"/>
      <c r="AE29" s="77"/>
      <c r="AF29" s="453"/>
      <c r="AG29" s="453"/>
      <c r="AH29" s="453"/>
      <c r="AI29" s="453"/>
      <c r="AJ29" s="453"/>
      <c r="AK29" s="453"/>
      <c r="AL29" s="453"/>
      <c r="AM29" s="453"/>
      <c r="AN29" s="453"/>
      <c r="AO29" s="453"/>
      <c r="AP29" s="453"/>
      <c r="AQ29" s="453"/>
      <c r="AR29" s="453"/>
      <c r="AS29" s="453"/>
      <c r="AT29" s="453"/>
      <c r="AU29" s="453"/>
      <c r="AV29" s="77"/>
      <c r="AW29" s="77"/>
      <c r="AX29" s="77"/>
      <c r="AY29" s="77"/>
      <c r="AZ29" s="77"/>
      <c r="BA29" s="77"/>
      <c r="BB29" s="77"/>
      <c r="BC29" s="77"/>
      <c r="BD29" s="77"/>
      <c r="BE29" s="77"/>
      <c r="BF29" s="77"/>
      <c r="BG29" s="77"/>
      <c r="BH29" s="77"/>
      <c r="BI29" s="77"/>
      <c r="BJ29" s="77"/>
      <c r="BK29" s="77"/>
      <c r="BL29" s="77"/>
      <c r="BM29" s="77"/>
      <c r="BN29" s="77"/>
      <c r="BO29" s="77"/>
      <c r="BP29" s="77"/>
      <c r="BQ29" s="77"/>
    </row>
    <row r="30" spans="1:69" s="69" customFormat="1">
      <c r="A30" s="455"/>
      <c r="B30" s="456" t="s">
        <v>404</v>
      </c>
      <c r="C30" s="457"/>
      <c r="D30" s="435"/>
      <c r="E30" s="458"/>
      <c r="F30" s="442"/>
      <c r="G30" s="442"/>
      <c r="H30" s="442">
        <f>SUM(I30:Z30)</f>
        <v>0</v>
      </c>
      <c r="I30" s="442">
        <f>$C$28*((SUM(I5:I6,I9,I12,I14:I20,I22,I24:I25)*'17.1.PIV 4. piel. turpinājums'!$C$22))+SUM(I13+I23)</f>
        <v>0</v>
      </c>
      <c r="J30" s="442" t="s">
        <v>447</v>
      </c>
      <c r="K30" s="442">
        <f>$C$28*((SUM(K5:K6,K9,K12,K14:K20,K22,K24:K25)*'17.1.PIV 4. piel. turpinājums'!$C$22))+SUM(K13+K23)</f>
        <v>0</v>
      </c>
      <c r="L30" s="442" t="s">
        <v>447</v>
      </c>
      <c r="M30" s="442">
        <f>$C$28*((SUM(M5:M6,M9,M12,M14:M20,M22,M24:M25)*'17.1.PIV 4. piel. turpinājums'!$C$22))+SUM(M13+M23)</f>
        <v>0</v>
      </c>
      <c r="N30" s="442" t="s">
        <v>447</v>
      </c>
      <c r="O30" s="442">
        <f>$C$28*((SUM(O5:O6,O9,O12,O14:O20,O22,O24:O25)*'17.1.PIV 4. piel. turpinājums'!$C$22))+SUM(O13+O23)</f>
        <v>0</v>
      </c>
      <c r="P30" s="442" t="s">
        <v>447</v>
      </c>
      <c r="Q30" s="442">
        <f>$C$28*((SUM(Q5:Q6,Q9,Q12,Q14:Q20,Q22,Q24:Q25)*'17.1.PIV 4. piel. turpinājums'!$C$22))+SUM(Q13+Q23)</f>
        <v>0</v>
      </c>
      <c r="R30" s="442" t="s">
        <v>447</v>
      </c>
      <c r="S30" s="442">
        <f>$C$28*((SUM(S5:S6,S9,S12,S14:S20,S22,S24:S25)*'17.1.PIV 4. piel. turpinājums'!$C$22))+SUM(S13+S23)</f>
        <v>0</v>
      </c>
      <c r="T30" s="442" t="s">
        <v>447</v>
      </c>
      <c r="U30" s="442">
        <f>$C$28*((SUM(U5:U6,U9,U12,U14:U20,U22,U24:U25)*'17.1.PIV 4. piel. turpinājums'!$C$22))+SUM(U13+U23)</f>
        <v>0</v>
      </c>
      <c r="V30" s="442" t="s">
        <v>447</v>
      </c>
      <c r="W30" s="442">
        <f>$C$28*((SUM(W5:W6,W9,W12,W14:W20,W22,W24:W25)*'17.1.PIV 4. piel. turpinājums'!$C$22))+SUM(W13+W23)</f>
        <v>0</v>
      </c>
      <c r="X30" s="442" t="s">
        <v>447</v>
      </c>
      <c r="Y30" s="442">
        <f>$C$28*((SUM(Y5:Y6,Y9,Y12,Y14:Y20,Y22,Y24:Y25)*'17.1.PIV 4. piel. turpinājums'!$C$22))+SUM(Y13+Y23)</f>
        <v>0</v>
      </c>
      <c r="Z30" s="442" t="s">
        <v>447</v>
      </c>
      <c r="AF30" s="419"/>
      <c r="AG30" s="419"/>
      <c r="AH30" s="419"/>
      <c r="AI30" s="419"/>
      <c r="AJ30" s="419"/>
      <c r="AK30" s="419"/>
      <c r="AL30" s="419"/>
      <c r="AM30" s="419"/>
      <c r="AN30" s="419"/>
      <c r="AO30" s="419"/>
      <c r="AP30" s="419"/>
      <c r="AQ30" s="419"/>
      <c r="AR30" s="419"/>
      <c r="AS30" s="419"/>
      <c r="AT30" s="419"/>
      <c r="AU30" s="419"/>
    </row>
    <row r="31" spans="1:69" s="69" customFormat="1">
      <c r="A31" s="459"/>
      <c r="G31" s="218"/>
      <c r="H31" s="460"/>
      <c r="I31" s="419"/>
      <c r="J31" s="218"/>
      <c r="K31" s="218"/>
      <c r="L31" s="218"/>
      <c r="M31" s="218"/>
      <c r="N31" s="218"/>
      <c r="O31" s="218"/>
      <c r="P31" s="218"/>
      <c r="Q31" s="218"/>
      <c r="R31" s="218"/>
      <c r="S31" s="218"/>
      <c r="T31" s="218"/>
      <c r="U31" s="218"/>
      <c r="V31" s="218"/>
      <c r="W31" s="218"/>
      <c r="X31" s="218"/>
      <c r="Y31" s="218"/>
      <c r="Z31" s="218"/>
    </row>
    <row r="32" spans="1:69" s="69" customFormat="1">
      <c r="A32" s="459"/>
      <c r="B32" s="69" t="s">
        <v>455</v>
      </c>
      <c r="H32" s="77"/>
      <c r="I32" s="461"/>
      <c r="J32" s="461"/>
      <c r="K32" s="461"/>
      <c r="L32" s="461"/>
      <c r="M32" s="461"/>
      <c r="N32" s="461"/>
      <c r="O32" s="461"/>
      <c r="P32" s="461"/>
      <c r="Q32" s="461"/>
      <c r="R32" s="461"/>
      <c r="S32" s="461"/>
      <c r="T32" s="461"/>
      <c r="U32" s="461"/>
      <c r="V32" s="461"/>
      <c r="W32" s="461"/>
      <c r="X32" s="461"/>
      <c r="Y32" s="461"/>
      <c r="Z32" s="461"/>
      <c r="AA32" s="466"/>
    </row>
    <row r="33" spans="1:9" s="69" customFormat="1">
      <c r="A33" s="462"/>
      <c r="B33" s="69" t="s">
        <v>480</v>
      </c>
      <c r="I33" s="419"/>
    </row>
    <row r="34" spans="1:9" s="69" customFormat="1">
      <c r="A34" s="463"/>
      <c r="B34" s="69" t="s">
        <v>524</v>
      </c>
    </row>
    <row r="35" spans="1:9" s="69" customFormat="1">
      <c r="A35" s="463"/>
      <c r="B35" s="69" t="s">
        <v>673</v>
      </c>
    </row>
    <row r="36" spans="1:9" s="69" customFormat="1" ht="32.25" customHeight="1">
      <c r="A36" s="463"/>
      <c r="C36" s="568"/>
    </row>
    <row r="37" spans="1:9" s="69" customFormat="1" ht="15.75">
      <c r="A37" s="464"/>
    </row>
    <row r="38" spans="1:9" s="69" customFormat="1" ht="15.75">
      <c r="A38" s="464"/>
    </row>
    <row r="39" spans="1:9" s="69" customFormat="1" ht="15.75">
      <c r="A39" s="464"/>
    </row>
    <row r="40" spans="1:9" s="69" customFormat="1"/>
    <row r="41" spans="1:9" s="69" customFormat="1"/>
    <row r="42" spans="1:9" s="69" customFormat="1"/>
    <row r="43" spans="1:9" s="69" customFormat="1">
      <c r="B43" s="419"/>
    </row>
    <row r="44" spans="1:9" s="69" customFormat="1">
      <c r="B44" s="419"/>
    </row>
    <row r="45" spans="1:9" s="69" customFormat="1">
      <c r="B45" s="465"/>
    </row>
    <row r="46" spans="1:9" s="69" customFormat="1"/>
    <row r="47" spans="1:9" s="69" customFormat="1"/>
    <row r="48" spans="1:9" s="69" customFormat="1"/>
    <row r="49" spans="5:5" s="69" customFormat="1">
      <c r="E49" s="466"/>
    </row>
    <row r="50" spans="5:5" s="69" customFormat="1"/>
    <row r="51" spans="5:5" s="69" customFormat="1"/>
    <row r="52" spans="5:5" s="69" customFormat="1"/>
    <row r="53" spans="5:5" s="69" customFormat="1"/>
    <row r="54" spans="5:5" s="69" customFormat="1"/>
    <row r="55" spans="5:5" s="69" customFormat="1"/>
    <row r="56" spans="5:5" s="69" customFormat="1"/>
    <row r="57" spans="5:5" s="69" customFormat="1"/>
    <row r="58" spans="5:5" s="69" customFormat="1"/>
    <row r="59" spans="5:5" s="69" customFormat="1"/>
    <row r="60" spans="5:5" s="69" customFormat="1"/>
    <row r="61" spans="5:5" s="69" customFormat="1"/>
    <row r="62" spans="5:5" s="69" customFormat="1"/>
    <row r="63" spans="5:5" s="69" customFormat="1"/>
    <row r="64" spans="5:5" s="69" customFormat="1"/>
    <row r="65" s="69" customFormat="1"/>
    <row r="66" s="69" customFormat="1"/>
    <row r="67" s="69" customFormat="1"/>
    <row r="68" s="69" customFormat="1"/>
    <row r="69" s="69" customFormat="1"/>
    <row r="70" s="69" customFormat="1"/>
    <row r="71" s="69" customFormat="1"/>
    <row r="72" s="69" customFormat="1"/>
    <row r="73" s="69" customFormat="1"/>
    <row r="74" s="69" customFormat="1"/>
    <row r="75" s="69" customFormat="1"/>
    <row r="76" s="69" customFormat="1"/>
    <row r="77" s="69" customFormat="1"/>
    <row r="78" s="69" customFormat="1"/>
    <row r="79" s="69" customFormat="1"/>
    <row r="80" s="69" customFormat="1"/>
    <row r="81" s="69" customFormat="1"/>
    <row r="82" s="69" customFormat="1"/>
    <row r="83" s="69" customFormat="1"/>
    <row r="84" s="69" customFormat="1"/>
    <row r="85" s="69" customFormat="1"/>
    <row r="86" s="69" customFormat="1"/>
    <row r="87" s="69" customFormat="1"/>
    <row r="88" s="69" customFormat="1"/>
    <row r="89" s="69" customFormat="1"/>
    <row r="90" s="69" customFormat="1"/>
    <row r="91" s="69" customFormat="1"/>
    <row r="92" s="69" customFormat="1"/>
    <row r="93" s="69" customFormat="1"/>
    <row r="94" s="69" customFormat="1"/>
    <row r="95" s="69" customFormat="1"/>
    <row r="96" s="69" customFormat="1"/>
    <row r="97" s="69" customFormat="1"/>
    <row r="98" s="69" customFormat="1"/>
    <row r="99" s="69" customFormat="1"/>
    <row r="100" s="69" customFormat="1"/>
    <row r="101" s="69" customFormat="1"/>
    <row r="102" s="69" customFormat="1"/>
    <row r="103" s="69" customFormat="1"/>
    <row r="104" s="69" customFormat="1"/>
    <row r="105" s="69" customFormat="1"/>
    <row r="106" s="69" customFormat="1"/>
    <row r="107" s="69" customFormat="1"/>
    <row r="108" s="69" customFormat="1"/>
    <row r="109" s="69" customFormat="1"/>
    <row r="110" s="69" customFormat="1"/>
    <row r="111" s="69" customFormat="1"/>
    <row r="112" s="69" customFormat="1"/>
    <row r="113" s="69" customFormat="1"/>
    <row r="114" s="69" customFormat="1"/>
    <row r="115" s="69" customFormat="1"/>
    <row r="116" s="69" customFormat="1"/>
    <row r="117" s="69" customFormat="1"/>
    <row r="118" s="69" customFormat="1"/>
    <row r="119" s="69" customFormat="1"/>
    <row r="120" s="69" customFormat="1"/>
    <row r="121" s="69" customFormat="1"/>
    <row r="122" s="69" customFormat="1"/>
    <row r="123" s="69" customFormat="1"/>
    <row r="124" s="69" customFormat="1"/>
    <row r="125" s="69" customFormat="1"/>
    <row r="126" s="69" customFormat="1"/>
    <row r="127" s="69" customFormat="1"/>
    <row r="128" s="69" customFormat="1"/>
    <row r="129" s="69" customFormat="1"/>
    <row r="130" s="69" customFormat="1"/>
    <row r="131" s="69" customFormat="1"/>
    <row r="132" s="69" customFormat="1"/>
    <row r="133" s="69" customFormat="1"/>
    <row r="134" s="69" customFormat="1"/>
    <row r="135" s="69" customFormat="1"/>
    <row r="136" s="69" customFormat="1"/>
    <row r="137" s="69" customFormat="1"/>
    <row r="138" s="69" customFormat="1"/>
    <row r="139" s="69" customFormat="1"/>
    <row r="140" s="69" customFormat="1"/>
    <row r="141" s="69" customFormat="1"/>
    <row r="142" s="69" customFormat="1"/>
    <row r="143" s="69" customFormat="1"/>
    <row r="144" s="69" customFormat="1"/>
    <row r="145" s="69" customFormat="1"/>
    <row r="146" s="69" customFormat="1"/>
    <row r="147" s="69" customFormat="1"/>
    <row r="148" s="69" customFormat="1"/>
    <row r="149" s="69" customFormat="1"/>
    <row r="150" s="69" customFormat="1"/>
    <row r="151" s="69" customFormat="1"/>
    <row r="152" s="69" customFormat="1"/>
    <row r="153" s="69" customFormat="1"/>
    <row r="154" s="69" customFormat="1"/>
    <row r="155" s="69" customFormat="1"/>
    <row r="156" s="69" customFormat="1"/>
    <row r="157" s="69" customFormat="1"/>
    <row r="158" s="69" customFormat="1"/>
    <row r="159" s="69" customFormat="1"/>
    <row r="160" s="69" customFormat="1"/>
    <row r="161" s="69" customFormat="1"/>
    <row r="162" s="69" customFormat="1"/>
    <row r="163" s="69" customFormat="1"/>
    <row r="164" s="69" customFormat="1"/>
    <row r="165" s="69" customFormat="1"/>
    <row r="166" s="69" customFormat="1"/>
    <row r="167" s="69" customFormat="1"/>
    <row r="168" s="69" customFormat="1"/>
    <row r="169" s="69" customFormat="1"/>
    <row r="170" s="69" customFormat="1"/>
    <row r="171" s="69" customFormat="1"/>
    <row r="172" s="69" customFormat="1"/>
    <row r="173" s="69" customFormat="1"/>
    <row r="174" s="69" customFormat="1"/>
    <row r="175" s="69" customFormat="1"/>
    <row r="176" s="69" customFormat="1"/>
    <row r="177" s="69" customFormat="1"/>
    <row r="178" s="69" customFormat="1"/>
    <row r="179" s="69" customFormat="1"/>
    <row r="180" s="69" customFormat="1"/>
    <row r="181" s="69" customFormat="1"/>
    <row r="182" s="69" customFormat="1"/>
    <row r="183" s="69" customFormat="1"/>
    <row r="184" s="69" customFormat="1"/>
    <row r="185" s="69" customFormat="1"/>
    <row r="186" s="69" customFormat="1"/>
    <row r="187" s="69" customFormat="1"/>
    <row r="188" s="69" customFormat="1"/>
    <row r="189" s="69" customFormat="1"/>
    <row r="190" s="69" customFormat="1"/>
    <row r="191" s="69" customFormat="1"/>
    <row r="192" s="69" customFormat="1"/>
    <row r="193" s="69" customFormat="1"/>
    <row r="194" s="69" customFormat="1"/>
    <row r="195" s="69" customFormat="1"/>
    <row r="196" s="69" customFormat="1"/>
    <row r="197" s="69" customFormat="1"/>
    <row r="198" s="69" customFormat="1"/>
    <row r="199" s="69" customFormat="1"/>
    <row r="200" s="69" customFormat="1"/>
    <row r="201" s="69" customFormat="1"/>
    <row r="202" s="69" customFormat="1"/>
    <row r="203" s="69" customFormat="1"/>
    <row r="204" s="69" customFormat="1"/>
    <row r="205" s="69" customFormat="1"/>
    <row r="206" s="69" customFormat="1"/>
    <row r="207" s="69" customFormat="1"/>
    <row r="208" s="69" customFormat="1"/>
    <row r="209" s="69" customFormat="1"/>
    <row r="210" s="69" customFormat="1"/>
    <row r="211" s="69" customFormat="1"/>
    <row r="212" s="69" customFormat="1"/>
    <row r="213" s="69" customFormat="1"/>
    <row r="214" s="69" customFormat="1"/>
    <row r="215" s="69" customFormat="1"/>
    <row r="216" s="69" customFormat="1"/>
    <row r="217" s="69" customFormat="1"/>
    <row r="218" s="69" customFormat="1"/>
    <row r="219" s="69" customFormat="1"/>
    <row r="220" s="69" customFormat="1"/>
    <row r="221" s="69" customFormat="1"/>
    <row r="222" s="69" customFormat="1"/>
    <row r="223" s="69" customFormat="1"/>
    <row r="224" s="69" customFormat="1"/>
    <row r="225" s="69" customFormat="1"/>
    <row r="226" s="69" customFormat="1"/>
    <row r="227" s="69" customFormat="1"/>
    <row r="228" s="69" customFormat="1"/>
    <row r="229" s="69" customFormat="1"/>
    <row r="230" s="69" customFormat="1"/>
    <row r="231" s="69" customFormat="1"/>
    <row r="232" s="69" customFormat="1"/>
    <row r="233" s="69" customFormat="1"/>
    <row r="234" s="69" customFormat="1"/>
    <row r="235" s="69" customFormat="1"/>
    <row r="236" s="69" customFormat="1"/>
    <row r="237" s="69" customFormat="1"/>
    <row r="238" s="69" customFormat="1"/>
    <row r="239" s="69" customFormat="1"/>
    <row r="240" s="69" customFormat="1"/>
    <row r="241" s="69" customFormat="1"/>
    <row r="242" s="69" customFormat="1"/>
    <row r="243" s="69" customFormat="1"/>
    <row r="244" s="69" customFormat="1"/>
    <row r="245" s="69" customFormat="1"/>
    <row r="246" s="69" customFormat="1"/>
    <row r="247" s="69" customFormat="1"/>
    <row r="248" s="69" customFormat="1"/>
    <row r="249" s="69" customFormat="1"/>
    <row r="250" s="69" customFormat="1"/>
    <row r="251" s="69" customFormat="1"/>
    <row r="252" s="69" customFormat="1"/>
    <row r="253" s="69" customFormat="1"/>
    <row r="254" s="69" customFormat="1"/>
    <row r="255" s="69" customFormat="1"/>
    <row r="256" s="69" customFormat="1"/>
    <row r="257" s="69" customFormat="1"/>
    <row r="258" s="69" customFormat="1"/>
    <row r="259" s="69" customFormat="1"/>
    <row r="260" s="69" customFormat="1"/>
    <row r="261" s="69" customFormat="1"/>
    <row r="262" s="69" customFormat="1"/>
    <row r="263" s="69" customFormat="1"/>
    <row r="264" s="69" customFormat="1"/>
    <row r="265" s="69" customFormat="1"/>
    <row r="266" s="69" customFormat="1"/>
    <row r="267" s="69" customFormat="1"/>
    <row r="268" s="69" customFormat="1"/>
    <row r="269" s="69" customFormat="1"/>
    <row r="270" s="69" customFormat="1"/>
    <row r="271" s="69" customFormat="1"/>
    <row r="272" s="69" customFormat="1"/>
    <row r="273" s="69" customFormat="1"/>
    <row r="274" s="69" customFormat="1"/>
    <row r="275" s="69" customFormat="1"/>
    <row r="276" s="69" customFormat="1"/>
    <row r="277" s="69" customFormat="1"/>
    <row r="278" s="69" customFormat="1"/>
    <row r="279" s="69" customFormat="1"/>
    <row r="280" s="69" customFormat="1"/>
    <row r="281" s="69" customFormat="1"/>
    <row r="282" s="69" customFormat="1"/>
    <row r="283" s="69" customFormat="1"/>
    <row r="284" s="69" customFormat="1"/>
    <row r="285" s="69" customFormat="1"/>
    <row r="286" s="69" customFormat="1"/>
    <row r="287" s="69" customFormat="1"/>
    <row r="288" s="69" customFormat="1"/>
    <row r="289" s="69" customFormat="1"/>
    <row r="290" s="69" customFormat="1"/>
    <row r="291" s="69" customFormat="1"/>
    <row r="292" s="69" customFormat="1"/>
    <row r="293" s="69" customFormat="1"/>
    <row r="294" s="69" customFormat="1"/>
    <row r="295" s="69" customFormat="1"/>
    <row r="296" s="69" customFormat="1"/>
    <row r="297" s="69" customFormat="1"/>
    <row r="298" s="69" customFormat="1"/>
    <row r="299" s="69" customFormat="1"/>
    <row r="300" s="69" customFormat="1"/>
    <row r="301" s="69" customFormat="1"/>
    <row r="302" s="69" customFormat="1"/>
    <row r="303" s="69" customFormat="1"/>
    <row r="304" s="69" customFormat="1"/>
    <row r="305" s="69" customFormat="1"/>
    <row r="306" s="69" customFormat="1"/>
    <row r="307" s="69" customFormat="1"/>
    <row r="308" s="69" customFormat="1"/>
    <row r="309" s="69" customFormat="1"/>
    <row r="310" s="69" customFormat="1"/>
    <row r="311" s="69" customFormat="1"/>
    <row r="312" s="69" customFormat="1"/>
    <row r="313" s="69" customFormat="1"/>
    <row r="314" s="69" customFormat="1"/>
    <row r="315" s="69" customFormat="1"/>
    <row r="316" s="69" customFormat="1"/>
    <row r="317" s="69" customFormat="1"/>
    <row r="318" s="69" customFormat="1"/>
    <row r="319" s="69" customFormat="1"/>
    <row r="320" s="69" customFormat="1"/>
    <row r="321" s="69" customFormat="1"/>
    <row r="322" s="69" customFormat="1"/>
    <row r="323" s="69" customFormat="1"/>
    <row r="324" s="69" customFormat="1"/>
    <row r="325" s="69" customFormat="1"/>
    <row r="326" s="69" customFormat="1"/>
    <row r="327" s="69" customFormat="1"/>
    <row r="328" s="69" customFormat="1"/>
    <row r="329" s="69" customFormat="1"/>
    <row r="330" s="69" customFormat="1"/>
    <row r="331" s="69" customFormat="1"/>
    <row r="332" s="69" customFormat="1"/>
    <row r="333" s="69" customFormat="1"/>
    <row r="334" s="69" customFormat="1"/>
    <row r="335" s="69" customFormat="1"/>
    <row r="336" s="69" customFormat="1"/>
    <row r="337" s="69" customFormat="1"/>
    <row r="338" s="69" customFormat="1"/>
    <row r="339" s="69" customFormat="1"/>
    <row r="340" s="69" customFormat="1"/>
    <row r="341" s="69" customFormat="1"/>
    <row r="342" s="69" customFormat="1"/>
    <row r="343" s="69" customFormat="1"/>
    <row r="344" s="69" customFormat="1"/>
    <row r="345" s="69" customFormat="1"/>
    <row r="346" s="69" customFormat="1"/>
    <row r="347" s="69" customFormat="1"/>
    <row r="348" s="69" customFormat="1"/>
    <row r="349" s="69" customFormat="1"/>
    <row r="350" s="69" customFormat="1"/>
    <row r="351" s="69" customFormat="1"/>
    <row r="352" s="69" customFormat="1"/>
    <row r="353" s="69" customFormat="1"/>
    <row r="354" s="69" customFormat="1"/>
    <row r="355" s="69" customFormat="1"/>
    <row r="356" s="69" customFormat="1"/>
    <row r="357" s="69" customFormat="1"/>
    <row r="358" s="69" customFormat="1"/>
    <row r="359" s="69" customFormat="1"/>
    <row r="360" s="69" customFormat="1"/>
    <row r="361" s="69" customFormat="1"/>
    <row r="362" s="69" customFormat="1"/>
    <row r="363" s="69" customFormat="1"/>
    <row r="364" s="69" customFormat="1"/>
    <row r="365" s="69" customFormat="1"/>
    <row r="366" s="69" customFormat="1"/>
    <row r="367" s="69" customFormat="1"/>
    <row r="368" s="69" customFormat="1"/>
    <row r="369" s="69" customFormat="1"/>
    <row r="370" s="69" customFormat="1"/>
    <row r="371" s="69" customFormat="1"/>
    <row r="372" s="69" customFormat="1"/>
    <row r="373" s="69" customFormat="1"/>
    <row r="374" s="69" customFormat="1"/>
    <row r="375" s="69" customFormat="1"/>
    <row r="376" s="69" customFormat="1"/>
    <row r="377" s="69" customFormat="1"/>
    <row r="378" s="69" customFormat="1"/>
    <row r="379" s="69" customFormat="1"/>
    <row r="380" s="69" customFormat="1"/>
    <row r="381" s="69" customFormat="1"/>
    <row r="382" s="69" customFormat="1"/>
    <row r="383" s="69" customFormat="1"/>
    <row r="384" s="69" customFormat="1"/>
    <row r="385" s="69" customFormat="1"/>
    <row r="386" s="69" customFormat="1"/>
    <row r="387" s="69" customFormat="1"/>
    <row r="388" s="69" customFormat="1"/>
    <row r="389" s="69" customFormat="1"/>
    <row r="390" s="69" customFormat="1"/>
    <row r="391" s="69" customFormat="1"/>
    <row r="392" s="69" customFormat="1"/>
    <row r="393" s="69" customFormat="1"/>
    <row r="394" s="69" customFormat="1"/>
    <row r="395" s="69" customFormat="1"/>
    <row r="396" s="69" customFormat="1"/>
    <row r="397" s="69" customFormat="1"/>
    <row r="398" s="69" customFormat="1"/>
    <row r="399" s="69" customFormat="1"/>
    <row r="400" s="69" customFormat="1"/>
    <row r="401" s="69" customFormat="1"/>
    <row r="402" s="69" customFormat="1"/>
    <row r="403" s="69" customFormat="1"/>
    <row r="404" s="69" customFormat="1"/>
    <row r="405" s="69" customFormat="1"/>
  </sheetData>
  <sheetProtection password="9929" sheet="1" objects="1" scenarios="1" formatCells="0" formatColumns="0" formatRows="0"/>
  <dataConsolidate/>
  <mergeCells count="20">
    <mergeCell ref="I3:J3"/>
    <mergeCell ref="A1:B1"/>
    <mergeCell ref="D1:V1"/>
    <mergeCell ref="C2:D2"/>
    <mergeCell ref="E2:G2"/>
    <mergeCell ref="L2:O2"/>
    <mergeCell ref="P2:S2"/>
    <mergeCell ref="A3:A4"/>
    <mergeCell ref="B3:B4"/>
    <mergeCell ref="C3:C4"/>
    <mergeCell ref="D3:E3"/>
    <mergeCell ref="F3:G3"/>
    <mergeCell ref="W3:X3"/>
    <mergeCell ref="Y3:Z3"/>
    <mergeCell ref="K3:L3"/>
    <mergeCell ref="M3:N3"/>
    <mergeCell ref="O3:P3"/>
    <mergeCell ref="Q3:R3"/>
    <mergeCell ref="S3:T3"/>
    <mergeCell ref="U3:V3"/>
  </mergeCells>
  <conditionalFormatting sqref="D5:D6 F6:G6 H24:H27 H5:H10 H12:H20">
    <cfRule type="containsText" dxfId="37" priority="3" stopIfTrue="1" operator="containsText" text="PĀRSNIEGTAS IZMAKSAS">
      <formula>NOT(ISERROR(SEARCH("PĀRSNIEGTAS IZMAKSAS",D5)))</formula>
    </cfRule>
  </conditionalFormatting>
  <conditionalFormatting sqref="H22:H23">
    <cfRule type="containsText" dxfId="36" priority="2" stopIfTrue="1" operator="containsText" text="PĀRSNIEGTAS IZMAKSAS">
      <formula>NOT(ISERROR(SEARCH("PĀRSNIEGTAS IZMAKSAS",H22)))</formula>
    </cfRule>
  </conditionalFormatting>
  <conditionalFormatting sqref="M3:Z3">
    <cfRule type="cellIs" dxfId="35" priority="1" operator="equal">
      <formula>"x"</formula>
    </cfRule>
  </conditionalFormatting>
  <dataValidations count="2">
    <dataValidation type="list" allowBlank="1" showInputMessage="1" showErrorMessage="1" prompt="Norādiet projekta sadarbības partneri - pašvaldību!_x000a__x000a_" sqref="E2:G2">
      <formula1>iesniedzejs</formula1>
    </dataValidation>
    <dataValidation allowBlank="1" showInputMessage="1" showErrorMessage="1" promptTitle="izveelies" sqref="C7:C9 C5 C11:C27"/>
  </dataValidations>
  <pageMargins left="0.7" right="0.7" top="0.75" bottom="0.75" header="0.3" footer="0.3"/>
  <pageSetup paperSize="9" scale="3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50593" r:id="rId4" name="Drop Down 1">
              <controlPr defaultSize="0" autoLine="0" autoPict="0" altText="Tests">
                <anchor moveWithCells="1">
                  <from>
                    <xdr:col>7</xdr:col>
                    <xdr:colOff>257175</xdr:colOff>
                    <xdr:row>1</xdr:row>
                    <xdr:rowOff>85725</xdr:rowOff>
                  </from>
                  <to>
                    <xdr:col>10</xdr:col>
                    <xdr:colOff>323850</xdr:colOff>
                    <xdr:row>1</xdr:row>
                    <xdr:rowOff>381000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pageSetUpPr fitToPage="1"/>
  </sheetPr>
  <dimension ref="A1:BQ405"/>
  <sheetViews>
    <sheetView showGridLines="0" zoomScale="90" zoomScaleNormal="90" workbookViewId="0">
      <pane xSplit="2" ySplit="4" topLeftCell="C5" activePane="bottomRight" state="frozen"/>
      <selection activeCell="P23" sqref="P23"/>
      <selection pane="topRight" activeCell="P23" sqref="P23"/>
      <selection pane="bottomLeft" activeCell="P23" sqref="P23"/>
      <selection pane="bottomRight" activeCell="P23" sqref="P23"/>
    </sheetView>
  </sheetViews>
  <sheetFormatPr defaultRowHeight="12.75"/>
  <cols>
    <col min="1" max="1" width="5.42578125" style="39" customWidth="1"/>
    <col min="2" max="2" width="64.140625" style="39" customWidth="1"/>
    <col min="3" max="3" width="10.28515625" style="39" customWidth="1"/>
    <col min="4" max="4" width="12.140625" style="39" customWidth="1"/>
    <col min="5" max="5" width="8.5703125" style="39" customWidth="1"/>
    <col min="6" max="6" width="12.140625" style="39" customWidth="1"/>
    <col min="7" max="7" width="13.28515625" style="39" customWidth="1"/>
    <col min="8" max="8" width="12.42578125" style="39" customWidth="1"/>
    <col min="9" max="10" width="12.85546875" style="39" customWidth="1"/>
    <col min="11" max="26" width="11.28515625" style="39" customWidth="1"/>
    <col min="27" max="69" width="9.140625" style="69"/>
    <col min="70" max="16384" width="9.140625" style="39"/>
  </cols>
  <sheetData>
    <row r="1" spans="1:69" s="417" customFormat="1" ht="27" customHeight="1">
      <c r="A1" s="1008" t="s">
        <v>517</v>
      </c>
      <c r="B1" s="1008"/>
      <c r="C1" s="557"/>
      <c r="D1" s="1014" t="s">
        <v>679</v>
      </c>
      <c r="E1" s="1014"/>
      <c r="F1" s="1014"/>
      <c r="G1" s="1014"/>
      <c r="H1" s="1014"/>
      <c r="I1" s="1014"/>
      <c r="J1" s="1014"/>
      <c r="K1" s="1014"/>
      <c r="L1" s="1014"/>
      <c r="M1" s="1014"/>
      <c r="N1" s="1014"/>
      <c r="O1" s="1014"/>
      <c r="P1" s="1014"/>
      <c r="Q1" s="1014"/>
      <c r="R1" s="1014"/>
      <c r="S1" s="1014"/>
      <c r="T1" s="1014"/>
      <c r="U1" s="1014"/>
      <c r="V1" s="1014"/>
      <c r="W1" s="416"/>
      <c r="X1" s="416"/>
      <c r="Y1" s="416"/>
      <c r="Z1" s="416"/>
      <c r="AA1" s="416"/>
      <c r="AB1" s="416"/>
      <c r="AC1" s="416"/>
      <c r="AD1" s="416"/>
      <c r="AE1" s="416"/>
      <c r="AF1" s="416"/>
      <c r="AG1" s="416"/>
      <c r="AH1" s="416"/>
      <c r="AI1" s="416"/>
      <c r="AJ1" s="416"/>
      <c r="AK1" s="416"/>
      <c r="AL1" s="416"/>
      <c r="AM1" s="416"/>
      <c r="AN1" s="416"/>
      <c r="AO1" s="416"/>
      <c r="AP1" s="416"/>
      <c r="AQ1" s="416"/>
      <c r="AR1" s="416"/>
      <c r="AS1" s="416"/>
      <c r="AT1" s="416"/>
      <c r="AU1" s="416"/>
      <c r="AV1" s="416"/>
      <c r="AW1" s="416"/>
      <c r="AX1" s="416"/>
      <c r="AY1" s="416"/>
      <c r="AZ1" s="416"/>
      <c r="BA1" s="416"/>
      <c r="BB1" s="416"/>
      <c r="BC1" s="416"/>
      <c r="BD1" s="416"/>
      <c r="BE1" s="416"/>
      <c r="BF1" s="416"/>
      <c r="BG1" s="416"/>
      <c r="BH1" s="416"/>
      <c r="BI1" s="416"/>
      <c r="BJ1" s="416"/>
      <c r="BK1" s="416"/>
      <c r="BL1" s="416"/>
      <c r="BM1" s="416"/>
      <c r="BN1" s="416"/>
      <c r="BO1" s="416"/>
      <c r="BP1" s="416"/>
      <c r="BQ1" s="416"/>
    </row>
    <row r="2" spans="1:69" ht="37.5" customHeight="1">
      <c r="A2" s="560" t="s">
        <v>444</v>
      </c>
      <c r="B2" s="560"/>
      <c r="C2" s="1037" t="str">
        <f>'1.2.3.A. Partneris-3'!C2</f>
        <v>Sadarbības 
partneris 3 un 4:</v>
      </c>
      <c r="D2" s="1037"/>
      <c r="E2" s="1023" t="str">
        <f>'1.2.3.A. Partneris-3'!E2</f>
        <v>Pirmā sadarbības partneru grupa</v>
      </c>
      <c r="F2" s="1024"/>
      <c r="G2" s="1024"/>
      <c r="H2" s="564"/>
      <c r="I2" s="564"/>
      <c r="J2" s="564"/>
      <c r="K2" s="565"/>
      <c r="L2" s="1019" t="s">
        <v>489</v>
      </c>
      <c r="M2" s="1019"/>
      <c r="N2" s="1019"/>
      <c r="O2" s="1019"/>
      <c r="P2" s="1026">
        <f>'1.2.3.A. Partneris-3'!P2</f>
        <v>0.3</v>
      </c>
      <c r="Q2" s="1027"/>
      <c r="R2" s="1027"/>
      <c r="S2" s="1028"/>
      <c r="T2" s="69"/>
      <c r="U2" s="69"/>
      <c r="V2" s="69"/>
      <c r="W2" s="69"/>
      <c r="X2" s="69"/>
      <c r="Y2" s="69"/>
      <c r="Z2" s="69"/>
    </row>
    <row r="3" spans="1:69">
      <c r="A3" s="1010" t="s">
        <v>162</v>
      </c>
      <c r="B3" s="1011" t="s">
        <v>191</v>
      </c>
      <c r="C3" s="1012" t="s">
        <v>454</v>
      </c>
      <c r="D3" s="1013" t="s">
        <v>192</v>
      </c>
      <c r="E3" s="1016"/>
      <c r="F3" s="1016" t="s">
        <v>213</v>
      </c>
      <c r="G3" s="1016"/>
      <c r="H3" s="563"/>
      <c r="I3" s="1016" t="s">
        <v>398</v>
      </c>
      <c r="J3" s="1016"/>
      <c r="K3" s="1039" t="str">
        <f>'Dati par projektu'!C9</f>
        <v>Izvēlieties gadu</v>
      </c>
      <c r="L3" s="1036"/>
      <c r="M3" s="1015" t="str">
        <f>IF(OR(K3&gt;=2022,K3="X"),"X",K3+1)</f>
        <v>X</v>
      </c>
      <c r="N3" s="1015"/>
      <c r="O3" s="1015" t="str">
        <f t="shared" ref="O3" si="0">IF(OR(M3&gt;=2022,M3="X"),"X",M3+1)</f>
        <v>X</v>
      </c>
      <c r="P3" s="1015"/>
      <c r="Q3" s="1015" t="str">
        <f t="shared" ref="Q3" si="1">IF(OR(O3&gt;=2022,O3="X"),"X",O3+1)</f>
        <v>X</v>
      </c>
      <c r="R3" s="1015"/>
      <c r="S3" s="1015" t="str">
        <f t="shared" ref="S3" si="2">IF(OR(Q3&gt;=2022,Q3="X"),"X",Q3+1)</f>
        <v>X</v>
      </c>
      <c r="T3" s="1015"/>
      <c r="U3" s="1015" t="str">
        <f t="shared" ref="U3" si="3">IF(OR(S3&gt;=2022,S3="X"),"X",S3+1)</f>
        <v>X</v>
      </c>
      <c r="V3" s="1015"/>
      <c r="W3" s="1015" t="str">
        <f t="shared" ref="W3" si="4">IF(OR(U3&gt;=2022,U3="X"),"X",U3+1)</f>
        <v>X</v>
      </c>
      <c r="X3" s="1015"/>
      <c r="Y3" s="1015" t="str">
        <f t="shared" ref="Y3" si="5">IF(OR(W3&gt;=2022,W3="X"),"X",W3+1)</f>
        <v>X</v>
      </c>
      <c r="Z3" s="1015"/>
      <c r="AF3" s="419"/>
      <c r="AG3" s="419"/>
      <c r="AH3" s="419"/>
      <c r="AI3" s="419"/>
      <c r="AJ3" s="419"/>
      <c r="AK3" s="419"/>
      <c r="AL3" s="419"/>
      <c r="AM3" s="419"/>
      <c r="AN3" s="419"/>
      <c r="AO3" s="419"/>
      <c r="AP3" s="419"/>
      <c r="AQ3" s="419"/>
      <c r="AR3" s="419"/>
      <c r="AS3" s="419"/>
      <c r="AT3" s="419"/>
      <c r="AU3" s="419"/>
      <c r="AW3" s="420">
        <v>0.55000000000000004</v>
      </c>
    </row>
    <row r="4" spans="1:69" ht="38.25">
      <c r="A4" s="1010"/>
      <c r="B4" s="1011" t="s">
        <v>195</v>
      </c>
      <c r="C4" s="1012"/>
      <c r="D4" s="549" t="s">
        <v>179</v>
      </c>
      <c r="E4" s="549" t="s">
        <v>15</v>
      </c>
      <c r="F4" s="549" t="s">
        <v>193</v>
      </c>
      <c r="G4" s="549" t="s">
        <v>194</v>
      </c>
      <c r="H4" s="548" t="s">
        <v>216</v>
      </c>
      <c r="I4" s="422" t="s">
        <v>214</v>
      </c>
      <c r="J4" s="422" t="s">
        <v>215</v>
      </c>
      <c r="K4" s="422" t="s">
        <v>214</v>
      </c>
      <c r="L4" s="422" t="s">
        <v>215</v>
      </c>
      <c r="M4" s="422" t="s">
        <v>214</v>
      </c>
      <c r="N4" s="422" t="s">
        <v>215</v>
      </c>
      <c r="O4" s="422" t="s">
        <v>214</v>
      </c>
      <c r="P4" s="422" t="s">
        <v>215</v>
      </c>
      <c r="Q4" s="422" t="s">
        <v>214</v>
      </c>
      <c r="R4" s="422" t="s">
        <v>215</v>
      </c>
      <c r="S4" s="422" t="s">
        <v>214</v>
      </c>
      <c r="T4" s="422" t="s">
        <v>215</v>
      </c>
      <c r="U4" s="422" t="s">
        <v>214</v>
      </c>
      <c r="V4" s="422" t="s">
        <v>215</v>
      </c>
      <c r="W4" s="422" t="s">
        <v>214</v>
      </c>
      <c r="X4" s="422" t="s">
        <v>215</v>
      </c>
      <c r="Y4" s="422" t="s">
        <v>214</v>
      </c>
      <c r="Z4" s="422" t="s">
        <v>215</v>
      </c>
      <c r="AF4" s="419"/>
      <c r="AG4" s="419"/>
      <c r="AH4" s="419"/>
      <c r="AI4" s="419"/>
      <c r="AJ4" s="419"/>
      <c r="AK4" s="419"/>
      <c r="AL4" s="419"/>
      <c r="AM4" s="419"/>
      <c r="AN4" s="419"/>
      <c r="AO4" s="419"/>
      <c r="AP4" s="419"/>
      <c r="AQ4" s="419"/>
      <c r="AR4" s="419"/>
      <c r="AS4" s="419"/>
      <c r="AT4" s="419"/>
      <c r="AU4" s="419"/>
      <c r="AW4" s="420">
        <v>0.45</v>
      </c>
    </row>
    <row r="5" spans="1:69" s="34" customFormat="1">
      <c r="A5" s="423">
        <v>1</v>
      </c>
      <c r="B5" s="424" t="s">
        <v>453</v>
      </c>
      <c r="C5" s="457">
        <v>0.85</v>
      </c>
      <c r="D5" s="426">
        <f>IF(C5="IZVĒLIETIES!","norādiet likmi!",F5+G5)</f>
        <v>0</v>
      </c>
      <c r="E5" s="533" t="e">
        <f t="shared" ref="E5:E23" si="6">D5/$D$28</f>
        <v>#DIV/0!</v>
      </c>
      <c r="F5" s="428">
        <f>ROUND(I5+K5+M5+O5+Q5+S5+U5+W5+Y5,2)</f>
        <v>0</v>
      </c>
      <c r="G5" s="428">
        <f>ROUND(J5+L5+N5+P5+R5+T5+V5+X5+Z5,2)</f>
        <v>0</v>
      </c>
      <c r="H5" s="428">
        <f>IF(C5&lt;1,F5*C5,0)</f>
        <v>0</v>
      </c>
      <c r="I5" s="435">
        <v>0</v>
      </c>
      <c r="J5" s="531"/>
      <c r="K5" s="435">
        <v>0</v>
      </c>
      <c r="L5" s="531"/>
      <c r="M5" s="435">
        <v>0</v>
      </c>
      <c r="N5" s="531"/>
      <c r="O5" s="435">
        <v>0</v>
      </c>
      <c r="P5" s="531"/>
      <c r="Q5" s="435">
        <v>0</v>
      </c>
      <c r="R5" s="531"/>
      <c r="S5" s="435">
        <v>0</v>
      </c>
      <c r="T5" s="531"/>
      <c r="U5" s="435">
        <v>0</v>
      </c>
      <c r="V5" s="531"/>
      <c r="W5" s="435">
        <v>0</v>
      </c>
      <c r="X5" s="531"/>
      <c r="Y5" s="435">
        <v>0</v>
      </c>
      <c r="Z5" s="531"/>
      <c r="AA5" s="69"/>
      <c r="AB5" s="69"/>
      <c r="AC5" s="69"/>
      <c r="AD5" s="69"/>
      <c r="AE5" s="69"/>
      <c r="AF5" s="419"/>
      <c r="AG5" s="419"/>
      <c r="AH5" s="419"/>
      <c r="AI5" s="419"/>
      <c r="AJ5" s="419"/>
      <c r="AK5" s="419"/>
      <c r="AL5" s="419"/>
      <c r="AM5" s="419"/>
      <c r="AN5" s="419"/>
      <c r="AO5" s="419"/>
      <c r="AP5" s="419"/>
      <c r="AQ5" s="419"/>
      <c r="AR5" s="419"/>
      <c r="AS5" s="419"/>
      <c r="AT5" s="419"/>
      <c r="AU5" s="419"/>
      <c r="AV5" s="69"/>
      <c r="AW5" s="420">
        <v>0.35</v>
      </c>
      <c r="AX5" s="69"/>
      <c r="AY5" s="69"/>
      <c r="AZ5" s="69"/>
      <c r="BA5" s="69"/>
      <c r="BB5" s="69"/>
      <c r="BC5" s="69"/>
      <c r="BD5" s="69"/>
      <c r="BE5" s="69"/>
      <c r="BF5" s="69"/>
      <c r="BG5" s="69"/>
      <c r="BH5" s="69"/>
      <c r="BI5" s="69"/>
      <c r="BJ5" s="69"/>
      <c r="BK5" s="69"/>
      <c r="BL5" s="69"/>
      <c r="BM5" s="69"/>
      <c r="BN5" s="69"/>
      <c r="BO5" s="69"/>
      <c r="BP5" s="69"/>
      <c r="BQ5" s="69"/>
    </row>
    <row r="6" spans="1:69">
      <c r="A6" s="423">
        <v>2</v>
      </c>
      <c r="B6" s="424" t="s">
        <v>487</v>
      </c>
      <c r="C6" s="69"/>
      <c r="D6" s="426">
        <f>SUM(D7:D8)</f>
        <v>0</v>
      </c>
      <c r="E6" s="533" t="e">
        <f t="shared" si="6"/>
        <v>#DIV/0!</v>
      </c>
      <c r="F6" s="426">
        <f t="shared" ref="F6:G24" si="7">ROUND(I6+K6+M6+O6+Q6+S6+U6+W6+Y6,2)</f>
        <v>0</v>
      </c>
      <c r="G6" s="426">
        <f t="shared" si="7"/>
        <v>0</v>
      </c>
      <c r="H6" s="426">
        <f>SUM(H7:H8)</f>
        <v>0</v>
      </c>
      <c r="I6" s="435">
        <f>SUM(I7:I8)</f>
        <v>0</v>
      </c>
      <c r="J6" s="435">
        <f t="shared" ref="J6:Z6" si="8">SUM(J7:J8)</f>
        <v>0</v>
      </c>
      <c r="K6" s="435">
        <f t="shared" si="8"/>
        <v>0</v>
      </c>
      <c r="L6" s="435">
        <f t="shared" si="8"/>
        <v>0</v>
      </c>
      <c r="M6" s="435">
        <f t="shared" si="8"/>
        <v>0</v>
      </c>
      <c r="N6" s="435">
        <f t="shared" si="8"/>
        <v>0</v>
      </c>
      <c r="O6" s="435">
        <f t="shared" si="8"/>
        <v>0</v>
      </c>
      <c r="P6" s="435">
        <f t="shared" si="8"/>
        <v>0</v>
      </c>
      <c r="Q6" s="435">
        <f t="shared" si="8"/>
        <v>0</v>
      </c>
      <c r="R6" s="435">
        <f t="shared" si="8"/>
        <v>0</v>
      </c>
      <c r="S6" s="435">
        <f t="shared" si="8"/>
        <v>0</v>
      </c>
      <c r="T6" s="435">
        <f t="shared" si="8"/>
        <v>0</v>
      </c>
      <c r="U6" s="435">
        <f t="shared" si="8"/>
        <v>0</v>
      </c>
      <c r="V6" s="435">
        <f t="shared" si="8"/>
        <v>0</v>
      </c>
      <c r="W6" s="435">
        <f t="shared" si="8"/>
        <v>0</v>
      </c>
      <c r="X6" s="435">
        <f t="shared" si="8"/>
        <v>0</v>
      </c>
      <c r="Y6" s="435">
        <f t="shared" si="8"/>
        <v>0</v>
      </c>
      <c r="Z6" s="435">
        <f t="shared" si="8"/>
        <v>0</v>
      </c>
      <c r="AF6" s="419"/>
      <c r="AG6" s="419"/>
      <c r="AH6" s="419"/>
      <c r="AI6" s="419"/>
      <c r="AJ6" s="419"/>
      <c r="AK6" s="419"/>
      <c r="AL6" s="419"/>
      <c r="AM6" s="419"/>
      <c r="AN6" s="419"/>
      <c r="AO6" s="419"/>
      <c r="AP6" s="419"/>
      <c r="AQ6" s="419"/>
      <c r="AR6" s="419"/>
      <c r="AS6" s="419"/>
      <c r="AT6" s="419"/>
      <c r="AU6" s="419"/>
      <c r="AW6" s="218"/>
    </row>
    <row r="7" spans="1:69">
      <c r="A7" s="437" t="s">
        <v>14</v>
      </c>
      <c r="B7" s="438" t="s">
        <v>488</v>
      </c>
      <c r="C7" s="457">
        <v>0.85</v>
      </c>
      <c r="D7" s="439">
        <f>IF(C7="IZVĒLIETIES!","norādiet likmi!",F7+G7)</f>
        <v>0</v>
      </c>
      <c r="E7" s="533" t="e">
        <f t="shared" si="6"/>
        <v>#DIV/0!</v>
      </c>
      <c r="F7" s="439">
        <f>ROUND(I7+K7+M7+O7+Q7+S7+U7+W7+Y7,2)</f>
        <v>0</v>
      </c>
      <c r="G7" s="439">
        <f t="shared" si="7"/>
        <v>0</v>
      </c>
      <c r="H7" s="439">
        <f>IF(C7&lt;1,F7*C7,0)</f>
        <v>0</v>
      </c>
      <c r="I7" s="440">
        <v>0</v>
      </c>
      <c r="J7" s="531"/>
      <c r="K7" s="440">
        <v>0</v>
      </c>
      <c r="L7" s="531"/>
      <c r="M7" s="440">
        <v>0</v>
      </c>
      <c r="N7" s="531"/>
      <c r="O7" s="440">
        <v>0</v>
      </c>
      <c r="P7" s="531"/>
      <c r="Q7" s="440">
        <v>0</v>
      </c>
      <c r="R7" s="531"/>
      <c r="S7" s="440">
        <v>0</v>
      </c>
      <c r="T7" s="531"/>
      <c r="U7" s="440">
        <v>0</v>
      </c>
      <c r="V7" s="531"/>
      <c r="W7" s="440">
        <v>0</v>
      </c>
      <c r="X7" s="531"/>
      <c r="Y7" s="440">
        <v>0</v>
      </c>
      <c r="Z7" s="531"/>
      <c r="AF7" s="419"/>
      <c r="AG7" s="419"/>
      <c r="AH7" s="419"/>
      <c r="AI7" s="419"/>
      <c r="AJ7" s="419"/>
      <c r="AK7" s="419"/>
      <c r="AL7" s="419"/>
      <c r="AM7" s="419"/>
      <c r="AN7" s="419"/>
      <c r="AO7" s="419"/>
      <c r="AP7" s="419"/>
      <c r="AQ7" s="419"/>
      <c r="AR7" s="419"/>
      <c r="AS7" s="419"/>
      <c r="AT7" s="419"/>
      <c r="AU7" s="419"/>
      <c r="AW7" s="218"/>
    </row>
    <row r="8" spans="1:69">
      <c r="A8" s="437" t="s">
        <v>16</v>
      </c>
      <c r="B8" s="438" t="s">
        <v>231</v>
      </c>
      <c r="C8" s="457">
        <v>0.85</v>
      </c>
      <c r="D8" s="439">
        <f>IF(C8="IZVĒLIETIES!","norādiet likmi!",F8+G8)</f>
        <v>0</v>
      </c>
      <c r="E8" s="533" t="e">
        <f t="shared" si="6"/>
        <v>#DIV/0!</v>
      </c>
      <c r="F8" s="439">
        <f t="shared" si="7"/>
        <v>0</v>
      </c>
      <c r="G8" s="439">
        <f t="shared" si="7"/>
        <v>0</v>
      </c>
      <c r="H8" s="439">
        <f>IF(C8&lt;1,F8*C8,0)</f>
        <v>0</v>
      </c>
      <c r="I8" s="440">
        <v>0</v>
      </c>
      <c r="J8" s="440">
        <v>0</v>
      </c>
      <c r="K8" s="440">
        <v>0</v>
      </c>
      <c r="L8" s="440">
        <v>0</v>
      </c>
      <c r="M8" s="440">
        <v>0</v>
      </c>
      <c r="N8" s="440">
        <v>0</v>
      </c>
      <c r="O8" s="440">
        <v>0</v>
      </c>
      <c r="P8" s="440">
        <v>0</v>
      </c>
      <c r="Q8" s="440">
        <v>0</v>
      </c>
      <c r="R8" s="440">
        <v>0</v>
      </c>
      <c r="S8" s="440">
        <v>0</v>
      </c>
      <c r="T8" s="440">
        <v>0</v>
      </c>
      <c r="U8" s="440">
        <v>0</v>
      </c>
      <c r="V8" s="440">
        <v>0</v>
      </c>
      <c r="W8" s="440">
        <v>0</v>
      </c>
      <c r="X8" s="440">
        <v>0</v>
      </c>
      <c r="Y8" s="440">
        <v>0</v>
      </c>
      <c r="Z8" s="440">
        <v>0</v>
      </c>
      <c r="AF8" s="419"/>
      <c r="AG8" s="419"/>
      <c r="AH8" s="419"/>
      <c r="AI8" s="419"/>
      <c r="AJ8" s="419"/>
      <c r="AK8" s="419"/>
      <c r="AL8" s="419"/>
      <c r="AM8" s="419"/>
      <c r="AN8" s="419"/>
      <c r="AO8" s="419"/>
      <c r="AP8" s="419"/>
      <c r="AQ8" s="419"/>
      <c r="AR8" s="419"/>
      <c r="AS8" s="419"/>
      <c r="AT8" s="419"/>
      <c r="AU8" s="419"/>
      <c r="AW8" s="218"/>
    </row>
    <row r="9" spans="1:69" hidden="1">
      <c r="A9" s="423">
        <v>3</v>
      </c>
      <c r="B9" s="424" t="s">
        <v>235</v>
      </c>
      <c r="C9" s="457">
        <v>0.85</v>
      </c>
      <c r="D9" s="428">
        <f>IF(C9="IZVĒLIETIES!","norādiet likmi!",F9+G9)</f>
        <v>0</v>
      </c>
      <c r="E9" s="533" t="e">
        <f t="shared" si="6"/>
        <v>#DIV/0!</v>
      </c>
      <c r="F9" s="428">
        <f t="shared" si="7"/>
        <v>0</v>
      </c>
      <c r="G9" s="428">
        <f t="shared" si="7"/>
        <v>0</v>
      </c>
      <c r="H9" s="439">
        <f>IF(C9&lt;1,F9*C9*'17.1.PIV 4. piel. turpinājums'!$C$22,0)</f>
        <v>0</v>
      </c>
      <c r="I9" s="552">
        <v>0</v>
      </c>
      <c r="J9" s="552">
        <v>0</v>
      </c>
      <c r="K9" s="552">
        <v>0</v>
      </c>
      <c r="L9" s="552">
        <v>0</v>
      </c>
      <c r="M9" s="552">
        <v>0</v>
      </c>
      <c r="N9" s="552">
        <v>0</v>
      </c>
      <c r="O9" s="552">
        <v>0</v>
      </c>
      <c r="P9" s="552">
        <v>0</v>
      </c>
      <c r="Q9" s="552">
        <v>0</v>
      </c>
      <c r="R9" s="552">
        <v>0</v>
      </c>
      <c r="S9" s="552">
        <v>0</v>
      </c>
      <c r="T9" s="552">
        <v>0</v>
      </c>
      <c r="U9" s="552"/>
      <c r="V9" s="552"/>
      <c r="W9" s="552"/>
      <c r="X9" s="552"/>
      <c r="Y9" s="552"/>
      <c r="Z9" s="552"/>
      <c r="AF9" s="419"/>
      <c r="AG9" s="419"/>
      <c r="AH9" s="419"/>
      <c r="AI9" s="419"/>
      <c r="AJ9" s="419"/>
      <c r="AK9" s="419"/>
      <c r="AL9" s="419"/>
      <c r="AM9" s="419"/>
      <c r="AN9" s="419"/>
      <c r="AO9" s="419"/>
      <c r="AP9" s="419"/>
      <c r="AQ9" s="419"/>
      <c r="AR9" s="419"/>
      <c r="AS9" s="419"/>
      <c r="AT9" s="419"/>
      <c r="AU9" s="419"/>
    </row>
    <row r="10" spans="1:69">
      <c r="A10" s="423">
        <v>7</v>
      </c>
      <c r="B10" s="424" t="s">
        <v>241</v>
      </c>
      <c r="C10" s="69"/>
      <c r="D10" s="428">
        <f>SUM(D12:D18)</f>
        <v>0</v>
      </c>
      <c r="E10" s="533" t="e">
        <f t="shared" si="6"/>
        <v>#DIV/0!</v>
      </c>
      <c r="F10" s="428">
        <f>ROUND(I10+K10+M10+O10+Q10+S10+U10+W10+Y10,2)</f>
        <v>0</v>
      </c>
      <c r="G10" s="428">
        <f>ROUND(J10+L10+N10+P10+R10+T10+V10+X10+Z10,2)</f>
        <v>0</v>
      </c>
      <c r="H10" s="428">
        <f>SUM(H12:H18)</f>
        <v>0</v>
      </c>
      <c r="I10" s="442">
        <f>SUM(I12:I18)</f>
        <v>0</v>
      </c>
      <c r="J10" s="442">
        <f t="shared" ref="J10:Z10" si="9">SUM(J12:J18)</f>
        <v>0</v>
      </c>
      <c r="K10" s="442">
        <f t="shared" si="9"/>
        <v>0</v>
      </c>
      <c r="L10" s="442">
        <f t="shared" si="9"/>
        <v>0</v>
      </c>
      <c r="M10" s="442">
        <f t="shared" si="9"/>
        <v>0</v>
      </c>
      <c r="N10" s="442">
        <f t="shared" si="9"/>
        <v>0</v>
      </c>
      <c r="O10" s="442">
        <f t="shared" si="9"/>
        <v>0</v>
      </c>
      <c r="P10" s="442">
        <f t="shared" si="9"/>
        <v>0</v>
      </c>
      <c r="Q10" s="442">
        <f t="shared" si="9"/>
        <v>0</v>
      </c>
      <c r="R10" s="442">
        <f t="shared" si="9"/>
        <v>0</v>
      </c>
      <c r="S10" s="442">
        <f t="shared" si="9"/>
        <v>0</v>
      </c>
      <c r="T10" s="442">
        <f t="shared" si="9"/>
        <v>0</v>
      </c>
      <c r="U10" s="442">
        <f t="shared" si="9"/>
        <v>0</v>
      </c>
      <c r="V10" s="442">
        <f t="shared" si="9"/>
        <v>0</v>
      </c>
      <c r="W10" s="442">
        <f t="shared" si="9"/>
        <v>0</v>
      </c>
      <c r="X10" s="442">
        <f t="shared" si="9"/>
        <v>0</v>
      </c>
      <c r="Y10" s="442">
        <f t="shared" si="9"/>
        <v>0</v>
      </c>
      <c r="Z10" s="442">
        <f t="shared" si="9"/>
        <v>0</v>
      </c>
      <c r="AF10" s="419"/>
      <c r="AG10" s="419"/>
      <c r="AH10" s="419"/>
      <c r="AI10" s="419"/>
      <c r="AJ10" s="419"/>
      <c r="AK10" s="419"/>
      <c r="AL10" s="419"/>
      <c r="AM10" s="419"/>
      <c r="AN10" s="419"/>
      <c r="AO10" s="419"/>
      <c r="AP10" s="419"/>
      <c r="AQ10" s="419"/>
      <c r="AR10" s="419"/>
      <c r="AS10" s="419"/>
      <c r="AT10" s="419"/>
      <c r="AU10" s="419"/>
    </row>
    <row r="11" spans="1:69">
      <c r="A11" s="437" t="s">
        <v>242</v>
      </c>
      <c r="B11" s="438" t="s">
        <v>243</v>
      </c>
      <c r="C11" s="457"/>
      <c r="D11" s="439">
        <f t="shared" ref="D11:D27" si="10">IF(C11="IZVĒLIETIES!","norādiet likmi!",F11+G11)</f>
        <v>0</v>
      </c>
      <c r="E11" s="533" t="e">
        <f t="shared" si="6"/>
        <v>#DIV/0!</v>
      </c>
      <c r="F11" s="439">
        <f t="shared" ref="F11:G18" si="11">ROUND(I11+K11+M11+O11+Q11+S11+U11+W11+Y11,2)</f>
        <v>0</v>
      </c>
      <c r="G11" s="439">
        <f>ROUND(J11+L11+N11+P11+R11+T11+V11+X11+Z11,2)</f>
        <v>0</v>
      </c>
      <c r="H11" s="553">
        <f>SUM(H12:H13)</f>
        <v>0</v>
      </c>
      <c r="I11" s="442">
        <f>SUM(I12:I13)</f>
        <v>0</v>
      </c>
      <c r="J11" s="442">
        <f t="shared" ref="J11:Z11" si="12">SUM(J12:J13)</f>
        <v>0</v>
      </c>
      <c r="K11" s="442">
        <f t="shared" si="12"/>
        <v>0</v>
      </c>
      <c r="L11" s="442">
        <f t="shared" si="12"/>
        <v>0</v>
      </c>
      <c r="M11" s="442">
        <f t="shared" si="12"/>
        <v>0</v>
      </c>
      <c r="N11" s="442">
        <f t="shared" si="12"/>
        <v>0</v>
      </c>
      <c r="O11" s="442">
        <f t="shared" si="12"/>
        <v>0</v>
      </c>
      <c r="P11" s="442">
        <f t="shared" si="12"/>
        <v>0</v>
      </c>
      <c r="Q11" s="442">
        <f t="shared" si="12"/>
        <v>0</v>
      </c>
      <c r="R11" s="442">
        <f t="shared" si="12"/>
        <v>0</v>
      </c>
      <c r="S11" s="442">
        <f t="shared" si="12"/>
        <v>0</v>
      </c>
      <c r="T11" s="442">
        <f t="shared" si="12"/>
        <v>0</v>
      </c>
      <c r="U11" s="442">
        <f t="shared" si="12"/>
        <v>0</v>
      </c>
      <c r="V11" s="442">
        <f t="shared" si="12"/>
        <v>0</v>
      </c>
      <c r="W11" s="442">
        <f t="shared" si="12"/>
        <v>0</v>
      </c>
      <c r="X11" s="442">
        <f t="shared" si="12"/>
        <v>0</v>
      </c>
      <c r="Y11" s="442">
        <f t="shared" si="12"/>
        <v>0</v>
      </c>
      <c r="Z11" s="442">
        <f t="shared" si="12"/>
        <v>0</v>
      </c>
      <c r="AF11" s="419"/>
      <c r="AG11" s="419"/>
      <c r="AH11" s="419"/>
      <c r="AI11" s="419"/>
      <c r="AJ11" s="419"/>
      <c r="AK11" s="419"/>
      <c r="AL11" s="419"/>
      <c r="AM11" s="419"/>
      <c r="AN11" s="419"/>
      <c r="AO11" s="419"/>
      <c r="AP11" s="419"/>
      <c r="AQ11" s="419"/>
      <c r="AR11" s="419"/>
      <c r="AS11" s="419"/>
      <c r="AT11" s="419"/>
      <c r="AU11" s="419"/>
    </row>
    <row r="12" spans="1:69" ht="12.75" customHeight="1">
      <c r="A12" s="437" t="s">
        <v>472</v>
      </c>
      <c r="B12" s="438" t="s">
        <v>682</v>
      </c>
      <c r="C12" s="457">
        <v>0.85</v>
      </c>
      <c r="D12" s="439">
        <f t="shared" si="10"/>
        <v>0</v>
      </c>
      <c r="E12" s="533" t="e">
        <f t="shared" si="6"/>
        <v>#DIV/0!</v>
      </c>
      <c r="F12" s="439">
        <f t="shared" si="11"/>
        <v>0</v>
      </c>
      <c r="G12" s="439">
        <f t="shared" si="11"/>
        <v>0</v>
      </c>
      <c r="H12" s="439">
        <f>IF(C12&lt;1,F12*C12,0)</f>
        <v>0</v>
      </c>
      <c r="I12" s="531"/>
      <c r="J12" s="531"/>
      <c r="K12" s="531"/>
      <c r="L12" s="531"/>
      <c r="M12" s="531"/>
      <c r="N12" s="531"/>
      <c r="O12" s="531"/>
      <c r="P12" s="531"/>
      <c r="Q12" s="531"/>
      <c r="R12" s="531"/>
      <c r="S12" s="531"/>
      <c r="T12" s="531"/>
      <c r="U12" s="531"/>
      <c r="V12" s="531"/>
      <c r="W12" s="531"/>
      <c r="X12" s="531"/>
      <c r="Y12" s="531"/>
      <c r="Z12" s="531"/>
      <c r="AF12" s="419"/>
      <c r="AG12" s="419"/>
      <c r="AH12" s="419"/>
      <c r="AI12" s="419"/>
      <c r="AJ12" s="419"/>
      <c r="AK12" s="419"/>
      <c r="AL12" s="419"/>
      <c r="AM12" s="419"/>
      <c r="AN12" s="419"/>
      <c r="AO12" s="419"/>
      <c r="AP12" s="419"/>
      <c r="AQ12" s="419"/>
      <c r="AR12" s="419"/>
      <c r="AS12" s="419"/>
      <c r="AT12" s="419"/>
      <c r="AU12" s="419"/>
    </row>
    <row r="13" spans="1:69">
      <c r="A13" s="437" t="s">
        <v>473</v>
      </c>
      <c r="B13" s="438" t="s">
        <v>459</v>
      </c>
      <c r="C13" s="457">
        <v>1</v>
      </c>
      <c r="D13" s="439">
        <f t="shared" si="10"/>
        <v>0</v>
      </c>
      <c r="E13" s="533" t="e">
        <f t="shared" si="6"/>
        <v>#DIV/0!</v>
      </c>
      <c r="F13" s="439">
        <f t="shared" si="11"/>
        <v>0</v>
      </c>
      <c r="G13" s="439">
        <f t="shared" si="11"/>
        <v>0</v>
      </c>
      <c r="H13" s="439">
        <f>IF(C13&lt;=1,F13*C13,0)</f>
        <v>0</v>
      </c>
      <c r="I13" s="440">
        <v>0</v>
      </c>
      <c r="J13" s="440">
        <v>0</v>
      </c>
      <c r="K13" s="440">
        <v>0</v>
      </c>
      <c r="L13" s="440">
        <v>0</v>
      </c>
      <c r="M13" s="440">
        <v>0</v>
      </c>
      <c r="N13" s="440">
        <v>0</v>
      </c>
      <c r="O13" s="440">
        <v>0</v>
      </c>
      <c r="P13" s="440">
        <v>0</v>
      </c>
      <c r="Q13" s="440">
        <v>0</v>
      </c>
      <c r="R13" s="440">
        <v>0</v>
      </c>
      <c r="S13" s="440">
        <v>0</v>
      </c>
      <c r="T13" s="440">
        <v>0</v>
      </c>
      <c r="U13" s="440">
        <v>0</v>
      </c>
      <c r="V13" s="440">
        <v>0</v>
      </c>
      <c r="W13" s="440">
        <v>0</v>
      </c>
      <c r="X13" s="440">
        <v>0</v>
      </c>
      <c r="Y13" s="440">
        <v>0</v>
      </c>
      <c r="Z13" s="440">
        <v>0</v>
      </c>
      <c r="AF13" s="419"/>
      <c r="AG13" s="419"/>
      <c r="AH13" s="419"/>
      <c r="AI13" s="419"/>
      <c r="AJ13" s="419"/>
      <c r="AK13" s="419"/>
      <c r="AL13" s="419"/>
      <c r="AM13" s="419"/>
      <c r="AN13" s="419"/>
      <c r="AO13" s="419"/>
      <c r="AP13" s="419"/>
      <c r="AQ13" s="419"/>
      <c r="AR13" s="419"/>
      <c r="AS13" s="419"/>
      <c r="AT13" s="419"/>
      <c r="AU13" s="419"/>
    </row>
    <row r="14" spans="1:69">
      <c r="A14" s="437" t="s">
        <v>244</v>
      </c>
      <c r="B14" s="438" t="s">
        <v>245</v>
      </c>
      <c r="C14" s="457">
        <v>0.85</v>
      </c>
      <c r="D14" s="439">
        <f t="shared" si="10"/>
        <v>0</v>
      </c>
      <c r="E14" s="533" t="e">
        <f t="shared" si="6"/>
        <v>#DIV/0!</v>
      </c>
      <c r="F14" s="439">
        <f t="shared" si="11"/>
        <v>0</v>
      </c>
      <c r="G14" s="439">
        <f t="shared" si="7"/>
        <v>0</v>
      </c>
      <c r="H14" s="439">
        <f t="shared" ref="H14:H20" si="13">IF(C14&lt;1,F14*C14,0)</f>
        <v>0</v>
      </c>
      <c r="I14" s="531"/>
      <c r="J14" s="531"/>
      <c r="K14" s="531"/>
      <c r="L14" s="531"/>
      <c r="M14" s="531"/>
      <c r="N14" s="531"/>
      <c r="O14" s="531"/>
      <c r="P14" s="531"/>
      <c r="Q14" s="531"/>
      <c r="R14" s="531"/>
      <c r="S14" s="531"/>
      <c r="T14" s="531"/>
      <c r="U14" s="531"/>
      <c r="V14" s="531"/>
      <c r="W14" s="531"/>
      <c r="X14" s="531"/>
      <c r="Y14" s="531"/>
      <c r="Z14" s="531"/>
      <c r="AF14" s="419"/>
      <c r="AG14" s="419"/>
      <c r="AH14" s="419"/>
      <c r="AI14" s="419"/>
      <c r="AJ14" s="419"/>
      <c r="AK14" s="419"/>
      <c r="AL14" s="419"/>
      <c r="AM14" s="419"/>
      <c r="AN14" s="419"/>
      <c r="AO14" s="419"/>
      <c r="AP14" s="419"/>
      <c r="AQ14" s="419"/>
      <c r="AR14" s="419"/>
      <c r="AS14" s="419"/>
      <c r="AT14" s="419"/>
      <c r="AU14" s="419"/>
    </row>
    <row r="15" spans="1:69">
      <c r="A15" s="437" t="s">
        <v>246</v>
      </c>
      <c r="B15" s="438" t="s">
        <v>456</v>
      </c>
      <c r="C15" s="457">
        <v>0.85</v>
      </c>
      <c r="D15" s="439">
        <f t="shared" si="10"/>
        <v>0</v>
      </c>
      <c r="E15" s="533" t="e">
        <f t="shared" si="6"/>
        <v>#DIV/0!</v>
      </c>
      <c r="F15" s="439">
        <f t="shared" si="11"/>
        <v>0</v>
      </c>
      <c r="G15" s="439">
        <f t="shared" si="7"/>
        <v>0</v>
      </c>
      <c r="H15" s="439">
        <f t="shared" si="13"/>
        <v>0</v>
      </c>
      <c r="I15" s="531"/>
      <c r="J15" s="531"/>
      <c r="K15" s="531"/>
      <c r="L15" s="531"/>
      <c r="M15" s="531"/>
      <c r="N15" s="531"/>
      <c r="O15" s="531"/>
      <c r="P15" s="531"/>
      <c r="Q15" s="531"/>
      <c r="R15" s="531"/>
      <c r="S15" s="531"/>
      <c r="T15" s="531"/>
      <c r="U15" s="531"/>
      <c r="V15" s="531"/>
      <c r="W15" s="531"/>
      <c r="X15" s="531"/>
      <c r="Y15" s="531"/>
      <c r="Z15" s="531"/>
      <c r="AF15" s="419"/>
      <c r="AG15" s="419"/>
      <c r="AH15" s="419"/>
      <c r="AI15" s="419"/>
      <c r="AJ15" s="419"/>
      <c r="AK15" s="419"/>
      <c r="AL15" s="419"/>
      <c r="AM15" s="419"/>
      <c r="AN15" s="419"/>
      <c r="AO15" s="419"/>
      <c r="AP15" s="419"/>
      <c r="AQ15" s="419"/>
      <c r="AR15" s="419"/>
      <c r="AS15" s="419"/>
      <c r="AT15" s="419"/>
      <c r="AU15" s="419"/>
    </row>
    <row r="16" spans="1:69" ht="15" customHeight="1">
      <c r="A16" s="437" t="s">
        <v>247</v>
      </c>
      <c r="B16" s="438" t="s">
        <v>370</v>
      </c>
      <c r="C16" s="457">
        <v>0.85</v>
      </c>
      <c r="D16" s="439">
        <f t="shared" si="10"/>
        <v>0</v>
      </c>
      <c r="E16" s="533" t="e">
        <f t="shared" si="6"/>
        <v>#DIV/0!</v>
      </c>
      <c r="F16" s="439">
        <f t="shared" si="11"/>
        <v>0</v>
      </c>
      <c r="G16" s="439">
        <f>ROUND(J16+L16+N16+P16+R16+T16+V16+X16+Z16,2)</f>
        <v>0</v>
      </c>
      <c r="H16" s="439">
        <f t="shared" si="13"/>
        <v>0</v>
      </c>
      <c r="I16" s="531"/>
      <c r="J16" s="531"/>
      <c r="K16" s="531"/>
      <c r="L16" s="531"/>
      <c r="M16" s="531"/>
      <c r="N16" s="531"/>
      <c r="O16" s="531"/>
      <c r="P16" s="531"/>
      <c r="Q16" s="531"/>
      <c r="R16" s="531"/>
      <c r="S16" s="531"/>
      <c r="T16" s="531"/>
      <c r="U16" s="531"/>
      <c r="V16" s="531"/>
      <c r="W16" s="531"/>
      <c r="X16" s="531"/>
      <c r="Y16" s="531"/>
      <c r="Z16" s="531"/>
      <c r="AF16" s="419"/>
      <c r="AG16" s="419"/>
      <c r="AH16" s="419"/>
      <c r="AI16" s="419"/>
      <c r="AJ16" s="419"/>
      <c r="AK16" s="419"/>
      <c r="AL16" s="419"/>
      <c r="AM16" s="419"/>
      <c r="AN16" s="419"/>
      <c r="AO16" s="419"/>
      <c r="AP16" s="419"/>
      <c r="AQ16" s="419"/>
      <c r="AR16" s="419"/>
      <c r="AS16" s="419"/>
      <c r="AT16" s="419"/>
      <c r="AU16" s="419"/>
    </row>
    <row r="17" spans="1:69" s="69" customFormat="1">
      <c r="A17" s="546" t="s">
        <v>248</v>
      </c>
      <c r="B17" s="547" t="s">
        <v>249</v>
      </c>
      <c r="C17" s="457">
        <v>0.85</v>
      </c>
      <c r="D17" s="440">
        <f t="shared" si="10"/>
        <v>0</v>
      </c>
      <c r="E17" s="545" t="e">
        <f t="shared" si="6"/>
        <v>#DIV/0!</v>
      </c>
      <c r="F17" s="440">
        <f t="shared" si="11"/>
        <v>0</v>
      </c>
      <c r="G17" s="440">
        <f t="shared" si="7"/>
        <v>0</v>
      </c>
      <c r="H17" s="440">
        <f t="shared" si="13"/>
        <v>0</v>
      </c>
      <c r="I17" s="440">
        <v>0</v>
      </c>
      <c r="J17" s="440">
        <v>0</v>
      </c>
      <c r="K17" s="440">
        <v>0</v>
      </c>
      <c r="L17" s="440">
        <v>0</v>
      </c>
      <c r="M17" s="440">
        <v>0</v>
      </c>
      <c r="N17" s="440">
        <v>0</v>
      </c>
      <c r="O17" s="440">
        <v>0</v>
      </c>
      <c r="P17" s="440">
        <v>0</v>
      </c>
      <c r="Q17" s="440">
        <v>0</v>
      </c>
      <c r="R17" s="440">
        <v>0</v>
      </c>
      <c r="S17" s="440">
        <v>0</v>
      </c>
      <c r="T17" s="440">
        <v>0</v>
      </c>
      <c r="U17" s="440">
        <v>0</v>
      </c>
      <c r="V17" s="440">
        <v>0</v>
      </c>
      <c r="W17" s="440">
        <v>0</v>
      </c>
      <c r="X17" s="440">
        <v>0</v>
      </c>
      <c r="Y17" s="440">
        <v>0</v>
      </c>
      <c r="Z17" s="440">
        <v>0</v>
      </c>
      <c r="AF17" s="419"/>
      <c r="AG17" s="419"/>
      <c r="AH17" s="419"/>
      <c r="AI17" s="419"/>
      <c r="AJ17" s="419"/>
      <c r="AK17" s="419"/>
      <c r="AL17" s="419"/>
      <c r="AM17" s="419"/>
      <c r="AN17" s="419"/>
      <c r="AO17" s="419"/>
      <c r="AP17" s="419"/>
      <c r="AQ17" s="419"/>
      <c r="AR17" s="419"/>
      <c r="AS17" s="419"/>
      <c r="AT17" s="419"/>
      <c r="AU17" s="419"/>
    </row>
    <row r="18" spans="1:69">
      <c r="A18" s="437" t="s">
        <v>250</v>
      </c>
      <c r="B18" s="438" t="s">
        <v>165</v>
      </c>
      <c r="C18" s="457">
        <v>0.85</v>
      </c>
      <c r="D18" s="439">
        <f t="shared" si="10"/>
        <v>0</v>
      </c>
      <c r="E18" s="533" t="e">
        <f t="shared" si="6"/>
        <v>#DIV/0!</v>
      </c>
      <c r="F18" s="439">
        <f t="shared" si="11"/>
        <v>0</v>
      </c>
      <c r="G18" s="439">
        <f t="shared" si="7"/>
        <v>0</v>
      </c>
      <c r="H18" s="439">
        <f t="shared" si="13"/>
        <v>0</v>
      </c>
      <c r="I18" s="531"/>
      <c r="J18" s="531"/>
      <c r="K18" s="531"/>
      <c r="L18" s="531"/>
      <c r="M18" s="531"/>
      <c r="N18" s="531"/>
      <c r="O18" s="531"/>
      <c r="P18" s="531"/>
      <c r="Q18" s="531"/>
      <c r="R18" s="531"/>
      <c r="S18" s="531"/>
      <c r="T18" s="531"/>
      <c r="U18" s="531"/>
      <c r="V18" s="531"/>
      <c r="W18" s="531"/>
      <c r="X18" s="531"/>
      <c r="Y18" s="531"/>
      <c r="Z18" s="531"/>
      <c r="AF18" s="419"/>
      <c r="AG18" s="419"/>
      <c r="AH18" s="419"/>
      <c r="AI18" s="419"/>
      <c r="AJ18" s="419"/>
      <c r="AK18" s="419"/>
      <c r="AL18" s="419"/>
      <c r="AM18" s="419"/>
      <c r="AN18" s="419"/>
      <c r="AO18" s="419"/>
      <c r="AP18" s="419"/>
      <c r="AQ18" s="419"/>
      <c r="AR18" s="419"/>
      <c r="AS18" s="419"/>
      <c r="AT18" s="419"/>
      <c r="AU18" s="419"/>
    </row>
    <row r="19" spans="1:69">
      <c r="A19" s="423">
        <v>9</v>
      </c>
      <c r="B19" s="424" t="s">
        <v>252</v>
      </c>
      <c r="C19" s="457">
        <v>0.85</v>
      </c>
      <c r="D19" s="428">
        <f t="shared" si="10"/>
        <v>0</v>
      </c>
      <c r="E19" s="533" t="e">
        <f t="shared" si="6"/>
        <v>#DIV/0!</v>
      </c>
      <c r="F19" s="428">
        <f t="shared" si="7"/>
        <v>0</v>
      </c>
      <c r="G19" s="428">
        <f t="shared" si="7"/>
        <v>0</v>
      </c>
      <c r="H19" s="428">
        <f t="shared" si="13"/>
        <v>0</v>
      </c>
      <c r="I19" s="531"/>
      <c r="J19" s="531"/>
      <c r="K19" s="531"/>
      <c r="L19" s="531"/>
      <c r="M19" s="531"/>
      <c r="N19" s="531"/>
      <c r="O19" s="531"/>
      <c r="P19" s="531"/>
      <c r="Q19" s="531"/>
      <c r="R19" s="531"/>
      <c r="S19" s="531"/>
      <c r="T19" s="531"/>
      <c r="U19" s="531"/>
      <c r="V19" s="531"/>
      <c r="W19" s="531"/>
      <c r="X19" s="531"/>
      <c r="Y19" s="531"/>
      <c r="Z19" s="531"/>
      <c r="AF19" s="419"/>
      <c r="AG19" s="419"/>
      <c r="AH19" s="419"/>
      <c r="AI19" s="419"/>
      <c r="AJ19" s="419"/>
      <c r="AK19" s="419"/>
      <c r="AL19" s="419"/>
      <c r="AM19" s="419"/>
      <c r="AN19" s="419"/>
      <c r="AO19" s="419"/>
      <c r="AP19" s="419"/>
      <c r="AQ19" s="419"/>
      <c r="AR19" s="419"/>
      <c r="AS19" s="419"/>
      <c r="AT19" s="419"/>
      <c r="AU19" s="419"/>
    </row>
    <row r="20" spans="1:69">
      <c r="A20" s="423">
        <v>10</v>
      </c>
      <c r="B20" s="424" t="s">
        <v>253</v>
      </c>
      <c r="C20" s="457">
        <v>0.85</v>
      </c>
      <c r="D20" s="428">
        <f t="shared" si="10"/>
        <v>0</v>
      </c>
      <c r="E20" s="533" t="e">
        <f t="shared" si="6"/>
        <v>#DIV/0!</v>
      </c>
      <c r="F20" s="428">
        <f>ROUND(I20+K20+M20+O20+Q20+S20+U20+W20+Y20,2)</f>
        <v>0</v>
      </c>
      <c r="G20" s="428">
        <f t="shared" si="7"/>
        <v>0</v>
      </c>
      <c r="H20" s="428">
        <f t="shared" si="13"/>
        <v>0</v>
      </c>
      <c r="I20" s="531"/>
      <c r="J20" s="531"/>
      <c r="K20" s="531"/>
      <c r="L20" s="531"/>
      <c r="M20" s="531"/>
      <c r="N20" s="531"/>
      <c r="O20" s="531"/>
      <c r="P20" s="531"/>
      <c r="Q20" s="531"/>
      <c r="R20" s="531"/>
      <c r="S20" s="531"/>
      <c r="T20" s="531"/>
      <c r="U20" s="531"/>
      <c r="V20" s="531"/>
      <c r="W20" s="531"/>
      <c r="X20" s="531"/>
      <c r="Y20" s="531"/>
      <c r="Z20" s="531"/>
      <c r="AF20" s="419"/>
      <c r="AG20" s="419"/>
      <c r="AH20" s="419"/>
      <c r="AI20" s="419"/>
      <c r="AJ20" s="419"/>
      <c r="AK20" s="419"/>
      <c r="AL20" s="419"/>
      <c r="AM20" s="419"/>
      <c r="AN20" s="419"/>
      <c r="AO20" s="419"/>
      <c r="AP20" s="419"/>
      <c r="AQ20" s="419"/>
      <c r="AR20" s="419"/>
      <c r="AS20" s="419"/>
      <c r="AT20" s="419"/>
      <c r="AU20" s="419"/>
    </row>
    <row r="21" spans="1:69" ht="25.5">
      <c r="A21" s="423">
        <v>11</v>
      </c>
      <c r="B21" s="424" t="s">
        <v>254</v>
      </c>
      <c r="C21" s="457"/>
      <c r="D21" s="428">
        <f t="shared" si="10"/>
        <v>0</v>
      </c>
      <c r="E21" s="533" t="e">
        <f t="shared" si="6"/>
        <v>#DIV/0!</v>
      </c>
      <c r="F21" s="428">
        <f t="shared" ref="F21:G23" si="14">ROUND(I21+K21+M21+O21+Q21+S21+U21+W21+Y21,2)</f>
        <v>0</v>
      </c>
      <c r="G21" s="439">
        <f>ROUND(J21+L21+N21+P21+R21+T21+V21+X21+Z21,2)</f>
        <v>0</v>
      </c>
      <c r="H21" s="442">
        <f>SUM(H22:H23)</f>
        <v>0</v>
      </c>
      <c r="I21" s="442">
        <f>SUM(I22:I23)</f>
        <v>0</v>
      </c>
      <c r="J21" s="442">
        <f t="shared" ref="J21:Z21" si="15">SUM(J22:J23)</f>
        <v>0</v>
      </c>
      <c r="K21" s="442">
        <f t="shared" si="15"/>
        <v>0</v>
      </c>
      <c r="L21" s="442">
        <f t="shared" si="15"/>
        <v>0</v>
      </c>
      <c r="M21" s="442">
        <f t="shared" si="15"/>
        <v>0</v>
      </c>
      <c r="N21" s="442">
        <f t="shared" si="15"/>
        <v>0</v>
      </c>
      <c r="O21" s="442">
        <f t="shared" si="15"/>
        <v>0</v>
      </c>
      <c r="P21" s="442">
        <f t="shared" si="15"/>
        <v>0</v>
      </c>
      <c r="Q21" s="442">
        <f t="shared" si="15"/>
        <v>0</v>
      </c>
      <c r="R21" s="442">
        <f t="shared" si="15"/>
        <v>0</v>
      </c>
      <c r="S21" s="442">
        <f t="shared" si="15"/>
        <v>0</v>
      </c>
      <c r="T21" s="442">
        <f t="shared" si="15"/>
        <v>0</v>
      </c>
      <c r="U21" s="442">
        <f t="shared" si="15"/>
        <v>0</v>
      </c>
      <c r="V21" s="442">
        <f t="shared" si="15"/>
        <v>0</v>
      </c>
      <c r="W21" s="442">
        <f t="shared" si="15"/>
        <v>0</v>
      </c>
      <c r="X21" s="442">
        <f t="shared" si="15"/>
        <v>0</v>
      </c>
      <c r="Y21" s="442">
        <f t="shared" si="15"/>
        <v>0</v>
      </c>
      <c r="Z21" s="442">
        <f t="shared" si="15"/>
        <v>0</v>
      </c>
      <c r="AF21" s="419"/>
      <c r="AG21" s="419"/>
      <c r="AH21" s="419"/>
      <c r="AI21" s="419"/>
      <c r="AJ21" s="419"/>
      <c r="AK21" s="419"/>
      <c r="AL21" s="419"/>
      <c r="AM21" s="419"/>
      <c r="AN21" s="419"/>
      <c r="AO21" s="419"/>
      <c r="AP21" s="419"/>
      <c r="AQ21" s="419"/>
      <c r="AR21" s="419"/>
      <c r="AS21" s="419"/>
      <c r="AT21" s="419"/>
      <c r="AU21" s="419"/>
    </row>
    <row r="22" spans="1:69" ht="25.5">
      <c r="A22" s="437" t="s">
        <v>474</v>
      </c>
      <c r="B22" s="438" t="s">
        <v>683</v>
      </c>
      <c r="C22" s="457">
        <v>0.85</v>
      </c>
      <c r="D22" s="439">
        <f t="shared" si="10"/>
        <v>0</v>
      </c>
      <c r="E22" s="533" t="e">
        <f t="shared" si="6"/>
        <v>#DIV/0!</v>
      </c>
      <c r="F22" s="439">
        <f t="shared" si="14"/>
        <v>0</v>
      </c>
      <c r="G22" s="439">
        <f t="shared" si="14"/>
        <v>0</v>
      </c>
      <c r="H22" s="439">
        <f>IF(C22&lt;1,F22*C22,0)</f>
        <v>0</v>
      </c>
      <c r="I22" s="474"/>
      <c r="J22" s="474"/>
      <c r="K22" s="474"/>
      <c r="L22" s="474"/>
      <c r="M22" s="474"/>
      <c r="N22" s="474"/>
      <c r="O22" s="474"/>
      <c r="P22" s="474"/>
      <c r="Q22" s="474"/>
      <c r="R22" s="474"/>
      <c r="S22" s="474"/>
      <c r="T22" s="474"/>
      <c r="U22" s="474"/>
      <c r="V22" s="474"/>
      <c r="W22" s="474"/>
      <c r="X22" s="474"/>
      <c r="Y22" s="474"/>
      <c r="Z22" s="474"/>
      <c r="AF22" s="419"/>
      <c r="AG22" s="419"/>
      <c r="AH22" s="419"/>
      <c r="AI22" s="419"/>
      <c r="AJ22" s="419"/>
      <c r="AK22" s="419"/>
      <c r="AL22" s="419"/>
      <c r="AM22" s="419"/>
      <c r="AN22" s="419"/>
      <c r="AO22" s="419"/>
      <c r="AP22" s="419"/>
      <c r="AQ22" s="419"/>
      <c r="AR22" s="419"/>
      <c r="AS22" s="419"/>
      <c r="AT22" s="419"/>
      <c r="AU22" s="419"/>
    </row>
    <row r="23" spans="1:69" ht="25.5">
      <c r="A23" s="437" t="s">
        <v>475</v>
      </c>
      <c r="B23" s="438" t="s">
        <v>460</v>
      </c>
      <c r="C23" s="457">
        <v>1</v>
      </c>
      <c r="D23" s="439">
        <f t="shared" si="10"/>
        <v>0</v>
      </c>
      <c r="E23" s="533" t="e">
        <f t="shared" si="6"/>
        <v>#DIV/0!</v>
      </c>
      <c r="F23" s="439">
        <f t="shared" si="14"/>
        <v>0</v>
      </c>
      <c r="G23" s="439">
        <f t="shared" si="14"/>
        <v>0</v>
      </c>
      <c r="H23" s="439">
        <f>IF(C23&lt;=1,F23*C23,0)</f>
        <v>0</v>
      </c>
      <c r="I23" s="440">
        <v>0</v>
      </c>
      <c r="J23" s="440">
        <v>0</v>
      </c>
      <c r="K23" s="440">
        <v>0</v>
      </c>
      <c r="L23" s="440">
        <v>0</v>
      </c>
      <c r="M23" s="440">
        <v>0</v>
      </c>
      <c r="N23" s="440">
        <v>0</v>
      </c>
      <c r="O23" s="440">
        <v>0</v>
      </c>
      <c r="P23" s="440">
        <v>0</v>
      </c>
      <c r="Q23" s="440">
        <v>0</v>
      </c>
      <c r="R23" s="440">
        <v>0</v>
      </c>
      <c r="S23" s="440">
        <v>0</v>
      </c>
      <c r="T23" s="440">
        <v>0</v>
      </c>
      <c r="U23" s="440">
        <v>0</v>
      </c>
      <c r="V23" s="440">
        <v>0</v>
      </c>
      <c r="W23" s="440">
        <v>0</v>
      </c>
      <c r="X23" s="440">
        <v>0</v>
      </c>
      <c r="Y23" s="440">
        <v>0</v>
      </c>
      <c r="Z23" s="440">
        <v>0</v>
      </c>
      <c r="AF23" s="419"/>
      <c r="AG23" s="419"/>
      <c r="AH23" s="419"/>
      <c r="AI23" s="419"/>
      <c r="AJ23" s="419"/>
      <c r="AK23" s="419"/>
      <c r="AL23" s="419"/>
      <c r="AM23" s="419"/>
      <c r="AN23" s="419"/>
      <c r="AO23" s="419"/>
      <c r="AP23" s="419"/>
      <c r="AQ23" s="419"/>
      <c r="AR23" s="419"/>
      <c r="AS23" s="419"/>
      <c r="AT23" s="419"/>
      <c r="AU23" s="419"/>
    </row>
    <row r="24" spans="1:69">
      <c r="A24" s="423">
        <v>13</v>
      </c>
      <c r="B24" s="424" t="s">
        <v>256</v>
      </c>
      <c r="C24" s="457">
        <v>0.85</v>
      </c>
      <c r="D24" s="428">
        <f t="shared" si="10"/>
        <v>0</v>
      </c>
      <c r="E24" s="533" t="e">
        <f>D24/$D$28</f>
        <v>#DIV/0!</v>
      </c>
      <c r="F24" s="428">
        <f t="shared" si="7"/>
        <v>0</v>
      </c>
      <c r="G24" s="428">
        <f t="shared" si="7"/>
        <v>0</v>
      </c>
      <c r="H24" s="428">
        <f>IF(C24&lt;1,F24*C24,0)</f>
        <v>0</v>
      </c>
      <c r="I24" s="435">
        <v>0</v>
      </c>
      <c r="J24" s="435">
        <v>0</v>
      </c>
      <c r="K24" s="435">
        <v>0</v>
      </c>
      <c r="L24" s="435">
        <v>0</v>
      </c>
      <c r="M24" s="435">
        <v>0</v>
      </c>
      <c r="N24" s="435">
        <v>0</v>
      </c>
      <c r="O24" s="435">
        <v>0</v>
      </c>
      <c r="P24" s="435">
        <v>0</v>
      </c>
      <c r="Q24" s="435">
        <v>0</v>
      </c>
      <c r="R24" s="435">
        <v>0</v>
      </c>
      <c r="S24" s="435">
        <v>0</v>
      </c>
      <c r="T24" s="435">
        <v>0</v>
      </c>
      <c r="U24" s="435">
        <v>0</v>
      </c>
      <c r="V24" s="435">
        <v>0</v>
      </c>
      <c r="W24" s="435">
        <v>0</v>
      </c>
      <c r="X24" s="435">
        <v>0</v>
      </c>
      <c r="Y24" s="435">
        <v>0</v>
      </c>
      <c r="Z24" s="435">
        <v>0</v>
      </c>
      <c r="AF24" s="419"/>
      <c r="AG24" s="419"/>
      <c r="AH24" s="419"/>
      <c r="AI24" s="419"/>
      <c r="AJ24" s="419"/>
      <c r="AK24" s="419"/>
      <c r="AL24" s="419"/>
      <c r="AM24" s="419"/>
      <c r="AN24" s="419"/>
      <c r="AO24" s="419"/>
      <c r="AP24" s="419"/>
      <c r="AQ24" s="419"/>
      <c r="AR24" s="419"/>
      <c r="AS24" s="419"/>
      <c r="AT24" s="419"/>
      <c r="AU24" s="419"/>
    </row>
    <row r="25" spans="1:69">
      <c r="A25" s="423">
        <v>15</v>
      </c>
      <c r="B25" s="424" t="s">
        <v>258</v>
      </c>
      <c r="C25" s="457"/>
      <c r="D25" s="428">
        <f t="shared" si="10"/>
        <v>0</v>
      </c>
      <c r="E25" s="533" t="e">
        <f>D25/$D$28</f>
        <v>#DIV/0!</v>
      </c>
      <c r="F25" s="428">
        <f>ROUND(I25+K25+M25+O25+Q25+S25+U25+W25+Y25,2)</f>
        <v>0</v>
      </c>
      <c r="G25" s="428">
        <f>ROUND(J25+L25+N25+P25+R25+T25+V25+X25+Z25,2)</f>
        <v>0</v>
      </c>
      <c r="H25" s="428">
        <f>SUM(H26:H27)</f>
        <v>0</v>
      </c>
      <c r="I25" s="428">
        <f>SUM(I26:I27)</f>
        <v>0</v>
      </c>
      <c r="J25" s="428">
        <f t="shared" ref="J25:Z25" si="16">SUM(J26:J27)</f>
        <v>0</v>
      </c>
      <c r="K25" s="428">
        <f t="shared" si="16"/>
        <v>0</v>
      </c>
      <c r="L25" s="428">
        <f t="shared" si="16"/>
        <v>0</v>
      </c>
      <c r="M25" s="428">
        <f t="shared" si="16"/>
        <v>0</v>
      </c>
      <c r="N25" s="428">
        <f t="shared" si="16"/>
        <v>0</v>
      </c>
      <c r="O25" s="428">
        <f t="shared" si="16"/>
        <v>0</v>
      </c>
      <c r="P25" s="428">
        <f t="shared" si="16"/>
        <v>0</v>
      </c>
      <c r="Q25" s="428">
        <f t="shared" si="16"/>
        <v>0</v>
      </c>
      <c r="R25" s="428">
        <f t="shared" si="16"/>
        <v>0</v>
      </c>
      <c r="S25" s="428">
        <f t="shared" si="16"/>
        <v>0</v>
      </c>
      <c r="T25" s="428">
        <f t="shared" si="16"/>
        <v>0</v>
      </c>
      <c r="U25" s="428">
        <f t="shared" si="16"/>
        <v>0</v>
      </c>
      <c r="V25" s="428">
        <f t="shared" si="16"/>
        <v>0</v>
      </c>
      <c r="W25" s="428">
        <f t="shared" si="16"/>
        <v>0</v>
      </c>
      <c r="X25" s="428">
        <f t="shared" si="16"/>
        <v>0</v>
      </c>
      <c r="Y25" s="428">
        <f t="shared" si="16"/>
        <v>0</v>
      </c>
      <c r="Z25" s="428">
        <f t="shared" si="16"/>
        <v>0</v>
      </c>
      <c r="AF25" s="419"/>
      <c r="AG25" s="419"/>
      <c r="AH25" s="419"/>
      <c r="AI25" s="419"/>
      <c r="AJ25" s="419"/>
      <c r="AK25" s="419"/>
      <c r="AL25" s="419"/>
      <c r="AM25" s="419"/>
      <c r="AN25" s="419"/>
      <c r="AO25" s="419"/>
      <c r="AP25" s="419"/>
      <c r="AQ25" s="419"/>
      <c r="AR25" s="419"/>
      <c r="AS25" s="419"/>
      <c r="AT25" s="419"/>
      <c r="AU25" s="419"/>
    </row>
    <row r="26" spans="1:69">
      <c r="A26" s="437" t="s">
        <v>476</v>
      </c>
      <c r="B26" s="438" t="s">
        <v>523</v>
      </c>
      <c r="C26" s="457">
        <v>0.85</v>
      </c>
      <c r="D26" s="439">
        <f t="shared" si="10"/>
        <v>0</v>
      </c>
      <c r="E26" s="533" t="e">
        <f>D26/$D$28</f>
        <v>#DIV/0!</v>
      </c>
      <c r="F26" s="439">
        <f t="shared" ref="F26:G27" si="17">ROUND(I26+K26+M26+O26+Q26+S26+U26+W26+Y26,2)</f>
        <v>0</v>
      </c>
      <c r="G26" s="439">
        <f t="shared" si="17"/>
        <v>0</v>
      </c>
      <c r="H26" s="439">
        <f>IF(C26&lt;1,F26*C26,0)</f>
        <v>0</v>
      </c>
      <c r="I26" s="440">
        <v>0</v>
      </c>
      <c r="J26" s="474"/>
      <c r="K26" s="440">
        <v>0</v>
      </c>
      <c r="L26" s="474"/>
      <c r="M26" s="440">
        <v>0</v>
      </c>
      <c r="N26" s="474"/>
      <c r="O26" s="440">
        <v>0</v>
      </c>
      <c r="P26" s="474"/>
      <c r="Q26" s="440">
        <v>0</v>
      </c>
      <c r="R26" s="474"/>
      <c r="S26" s="440">
        <v>0</v>
      </c>
      <c r="T26" s="474"/>
      <c r="U26" s="440">
        <v>0</v>
      </c>
      <c r="V26" s="474"/>
      <c r="W26" s="440">
        <v>0</v>
      </c>
      <c r="X26" s="474"/>
      <c r="Y26" s="440">
        <v>0</v>
      </c>
      <c r="Z26" s="474"/>
      <c r="AF26" s="419"/>
      <c r="AG26" s="419"/>
      <c r="AH26" s="419"/>
      <c r="AI26" s="419"/>
      <c r="AJ26" s="419"/>
      <c r="AK26" s="419"/>
      <c r="AL26" s="419"/>
      <c r="AM26" s="419"/>
      <c r="AN26" s="419"/>
      <c r="AO26" s="419"/>
      <c r="AP26" s="419"/>
      <c r="AQ26" s="419"/>
      <c r="AR26" s="419"/>
      <c r="AS26" s="419"/>
      <c r="AT26" s="419"/>
      <c r="AU26" s="419"/>
    </row>
    <row r="27" spans="1:69">
      <c r="A27" s="437" t="s">
        <v>477</v>
      </c>
      <c r="B27" s="438" t="s">
        <v>525</v>
      </c>
      <c r="C27" s="457">
        <v>0.85</v>
      </c>
      <c r="D27" s="439">
        <f t="shared" si="10"/>
        <v>0</v>
      </c>
      <c r="E27" s="533" t="e">
        <f>D27/$D$28</f>
        <v>#DIV/0!</v>
      </c>
      <c r="F27" s="439">
        <f t="shared" si="17"/>
        <v>0</v>
      </c>
      <c r="G27" s="439">
        <f t="shared" si="17"/>
        <v>0</v>
      </c>
      <c r="H27" s="439">
        <f>IF(C27&lt;1,F27*C27,0)</f>
        <v>0</v>
      </c>
      <c r="I27" s="531"/>
      <c r="J27" s="531"/>
      <c r="K27" s="531"/>
      <c r="L27" s="531"/>
      <c r="M27" s="531"/>
      <c r="N27" s="531"/>
      <c r="O27" s="531"/>
      <c r="P27" s="531"/>
      <c r="Q27" s="531"/>
      <c r="R27" s="531"/>
      <c r="S27" s="531"/>
      <c r="T27" s="531"/>
      <c r="U27" s="531"/>
      <c r="V27" s="531"/>
      <c r="W27" s="531"/>
      <c r="X27" s="531"/>
      <c r="Y27" s="531"/>
      <c r="Z27" s="531"/>
      <c r="AF27" s="419"/>
      <c r="AG27" s="419"/>
      <c r="AH27" s="419"/>
      <c r="AI27" s="419"/>
      <c r="AJ27" s="419"/>
      <c r="AK27" s="419"/>
      <c r="AL27" s="419"/>
      <c r="AM27" s="419"/>
      <c r="AN27" s="419"/>
      <c r="AO27" s="419"/>
      <c r="AP27" s="419"/>
      <c r="AQ27" s="419"/>
      <c r="AR27" s="419"/>
      <c r="AS27" s="419"/>
      <c r="AT27" s="419"/>
      <c r="AU27" s="419"/>
    </row>
    <row r="28" spans="1:69">
      <c r="A28" s="554"/>
      <c r="B28" s="424" t="s">
        <v>152</v>
      </c>
      <c r="C28" s="555">
        <v>0.85</v>
      </c>
      <c r="D28" s="428">
        <f>D5+D6+D9+D10+D19+D20+D21+D24+D25</f>
        <v>0</v>
      </c>
      <c r="E28" s="556" t="e">
        <f>D28/$D$28</f>
        <v>#DIV/0!</v>
      </c>
      <c r="F28" s="428">
        <f>F5+F6+F9+F10+F19+F20+F21+F24+F25</f>
        <v>0</v>
      </c>
      <c r="G28" s="428">
        <f>G5+G6+G9+G10+G19+G20+G21+G24+G25</f>
        <v>0</v>
      </c>
      <c r="H28" s="428">
        <f>H5+H6+H9+H10+H19+H20+H21+H24+H25</f>
        <v>0</v>
      </c>
      <c r="I28" s="428">
        <f>I5+I6+I9+I10+I19+I20+I21+I24+I25</f>
        <v>0</v>
      </c>
      <c r="J28" s="428">
        <f t="shared" ref="J28:Z28" si="18">J5+J6+J9+J10+J19+J20+J21+J24+J25</f>
        <v>0</v>
      </c>
      <c r="K28" s="428">
        <f t="shared" si="18"/>
        <v>0</v>
      </c>
      <c r="L28" s="428">
        <f t="shared" si="18"/>
        <v>0</v>
      </c>
      <c r="M28" s="428">
        <f t="shared" si="18"/>
        <v>0</v>
      </c>
      <c r="N28" s="428">
        <f t="shared" si="18"/>
        <v>0</v>
      </c>
      <c r="O28" s="428">
        <f t="shared" si="18"/>
        <v>0</v>
      </c>
      <c r="P28" s="428">
        <f t="shared" si="18"/>
        <v>0</v>
      </c>
      <c r="Q28" s="428">
        <f t="shared" si="18"/>
        <v>0</v>
      </c>
      <c r="R28" s="428">
        <f t="shared" si="18"/>
        <v>0</v>
      </c>
      <c r="S28" s="428">
        <f t="shared" si="18"/>
        <v>0</v>
      </c>
      <c r="T28" s="428">
        <f t="shared" si="18"/>
        <v>0</v>
      </c>
      <c r="U28" s="428">
        <f t="shared" si="18"/>
        <v>0</v>
      </c>
      <c r="V28" s="428">
        <f t="shared" si="18"/>
        <v>0</v>
      </c>
      <c r="W28" s="428">
        <f t="shared" si="18"/>
        <v>0</v>
      </c>
      <c r="X28" s="428">
        <f t="shared" si="18"/>
        <v>0</v>
      </c>
      <c r="Y28" s="428">
        <f t="shared" si="18"/>
        <v>0</v>
      </c>
      <c r="Z28" s="428">
        <f t="shared" si="18"/>
        <v>0</v>
      </c>
      <c r="AF28" s="419"/>
      <c r="AG28" s="419"/>
      <c r="AH28" s="419"/>
      <c r="AI28" s="419"/>
      <c r="AJ28" s="419"/>
      <c r="AK28" s="419"/>
      <c r="AL28" s="419"/>
      <c r="AM28" s="419"/>
      <c r="AN28" s="419"/>
      <c r="AO28" s="419"/>
      <c r="AP28" s="419"/>
      <c r="AQ28" s="419"/>
      <c r="AR28" s="419"/>
      <c r="AS28" s="419"/>
      <c r="AT28" s="419"/>
      <c r="AU28" s="419"/>
    </row>
    <row r="29" spans="1:69" s="454" customFormat="1">
      <c r="A29" s="448"/>
      <c r="B29" s="449"/>
      <c r="C29" s="450"/>
      <c r="D29" s="451"/>
      <c r="E29" s="452"/>
      <c r="F29" s="451"/>
      <c r="G29" s="451"/>
      <c r="H29" s="451"/>
      <c r="I29" s="451"/>
      <c r="J29" s="451"/>
      <c r="K29" s="451"/>
      <c r="L29" s="451"/>
      <c r="M29" s="451"/>
      <c r="N29" s="451"/>
      <c r="O29" s="451"/>
      <c r="P29" s="451"/>
      <c r="Q29" s="451"/>
      <c r="R29" s="451"/>
      <c r="S29" s="451"/>
      <c r="T29" s="451"/>
      <c r="U29" s="451"/>
      <c r="V29" s="451"/>
      <c r="W29" s="451"/>
      <c r="X29" s="451"/>
      <c r="Y29" s="451"/>
      <c r="Z29" s="451"/>
      <c r="AA29" s="77"/>
      <c r="AB29" s="77"/>
      <c r="AC29" s="77"/>
      <c r="AD29" s="77"/>
      <c r="AE29" s="77"/>
      <c r="AF29" s="453"/>
      <c r="AG29" s="453"/>
      <c r="AH29" s="453"/>
      <c r="AI29" s="453"/>
      <c r="AJ29" s="453"/>
      <c r="AK29" s="453"/>
      <c r="AL29" s="453"/>
      <c r="AM29" s="453"/>
      <c r="AN29" s="453"/>
      <c r="AO29" s="453"/>
      <c r="AP29" s="453"/>
      <c r="AQ29" s="453"/>
      <c r="AR29" s="453"/>
      <c r="AS29" s="453"/>
      <c r="AT29" s="453"/>
      <c r="AU29" s="453"/>
      <c r="AV29" s="77"/>
      <c r="AW29" s="77"/>
      <c r="AX29" s="77"/>
      <c r="AY29" s="77"/>
      <c r="AZ29" s="77"/>
      <c r="BA29" s="77"/>
      <c r="BB29" s="77"/>
      <c r="BC29" s="77"/>
      <c r="BD29" s="77"/>
      <c r="BE29" s="77"/>
      <c r="BF29" s="77"/>
      <c r="BG29" s="77"/>
      <c r="BH29" s="77"/>
      <c r="BI29" s="77"/>
      <c r="BJ29" s="77"/>
      <c r="BK29" s="77"/>
      <c r="BL29" s="77"/>
      <c r="BM29" s="77"/>
      <c r="BN29" s="77"/>
      <c r="BO29" s="77"/>
      <c r="BP29" s="77"/>
      <c r="BQ29" s="77"/>
    </row>
    <row r="30" spans="1:69" s="69" customFormat="1">
      <c r="A30" s="455"/>
      <c r="B30" s="456" t="s">
        <v>404</v>
      </c>
      <c r="C30" s="457"/>
      <c r="D30" s="435"/>
      <c r="E30" s="458"/>
      <c r="F30" s="442"/>
      <c r="G30" s="442"/>
      <c r="H30" s="442">
        <f>SUM(I30:Z30)</f>
        <v>0</v>
      </c>
      <c r="I30" s="442">
        <f>$C$28*SUM(I5:I6,I9,I12,I14:I20,I22,I24:I25)+SUM(I13+I23)</f>
        <v>0</v>
      </c>
      <c r="J30" s="442" t="s">
        <v>447</v>
      </c>
      <c r="K30" s="442">
        <f>$C$28*SUM(K5:K6,K9,K12,K14:K20,K22,K24:K25)+SUM(K13+K23)</f>
        <v>0</v>
      </c>
      <c r="L30" s="442" t="s">
        <v>447</v>
      </c>
      <c r="M30" s="442">
        <f>$C$28*SUM(M5:M6,M9,M12,M14:M20,M22,M24:M25)+SUM(M13+M23)</f>
        <v>0</v>
      </c>
      <c r="N30" s="442" t="s">
        <v>447</v>
      </c>
      <c r="O30" s="442">
        <f>$C$28*SUM(O5:O6,O9,O12,O14:O20,O22,O24:O25)+SUM(O13+O23)</f>
        <v>0</v>
      </c>
      <c r="P30" s="442" t="s">
        <v>447</v>
      </c>
      <c r="Q30" s="442">
        <f>$C$28*SUM(Q5:Q6,Q9,Q12,Q14:Q20,Q22,Q24:Q25)+SUM(Q13+Q23)</f>
        <v>0</v>
      </c>
      <c r="R30" s="442" t="s">
        <v>447</v>
      </c>
      <c r="S30" s="442">
        <f>$C$28*SUM(S5:S6,S9,S12,S14:S20,S22,S24:S25)+SUM(S13+S23)</f>
        <v>0</v>
      </c>
      <c r="T30" s="442" t="s">
        <v>447</v>
      </c>
      <c r="U30" s="442">
        <f>$C$28*SUM(U5:U6,U9,U12,U14:U20,U22,U24:U25)+SUM(U13+U23)</f>
        <v>0</v>
      </c>
      <c r="V30" s="442" t="s">
        <v>447</v>
      </c>
      <c r="W30" s="442">
        <f>$C$28*SUM(W5:W6,W9,W12,W14:W20,W22,W24:W25)+SUM(W13+W23)</f>
        <v>0</v>
      </c>
      <c r="X30" s="442" t="s">
        <v>447</v>
      </c>
      <c r="Y30" s="442">
        <f>$C$28*SUM(Y5:Y6,Y9,Y12,Y14:Y20,Y22,Y24:Y25)+SUM(Y13+Y23)</f>
        <v>0</v>
      </c>
      <c r="Z30" s="442" t="s">
        <v>447</v>
      </c>
      <c r="AF30" s="419"/>
      <c r="AG30" s="419"/>
      <c r="AH30" s="419"/>
      <c r="AI30" s="419"/>
      <c r="AJ30" s="419"/>
      <c r="AK30" s="419"/>
      <c r="AL30" s="419"/>
      <c r="AM30" s="419"/>
      <c r="AN30" s="419"/>
      <c r="AO30" s="419"/>
      <c r="AP30" s="419"/>
      <c r="AQ30" s="419"/>
      <c r="AR30" s="419"/>
      <c r="AS30" s="419"/>
      <c r="AT30" s="419"/>
      <c r="AU30" s="419"/>
    </row>
    <row r="31" spans="1:69" s="69" customFormat="1">
      <c r="A31" s="459"/>
      <c r="G31" s="218"/>
      <c r="H31" s="460"/>
      <c r="I31" s="419"/>
      <c r="J31" s="218"/>
      <c r="K31" s="218"/>
      <c r="L31" s="218"/>
      <c r="M31" s="218"/>
      <c r="N31" s="218"/>
      <c r="O31" s="218"/>
      <c r="P31" s="218"/>
      <c r="Q31" s="218"/>
      <c r="R31" s="218"/>
      <c r="S31" s="218"/>
      <c r="T31" s="218"/>
      <c r="U31" s="218"/>
      <c r="V31" s="218"/>
      <c r="W31" s="218"/>
      <c r="X31" s="218"/>
      <c r="Y31" s="218"/>
      <c r="Z31" s="218"/>
    </row>
    <row r="32" spans="1:69" s="69" customFormat="1">
      <c r="A32" s="459"/>
      <c r="B32" s="69" t="s">
        <v>455</v>
      </c>
      <c r="H32" s="77"/>
      <c r="I32" s="461"/>
      <c r="J32" s="461"/>
      <c r="K32" s="461"/>
      <c r="L32" s="461"/>
      <c r="M32" s="461"/>
      <c r="N32" s="461"/>
      <c r="O32" s="461"/>
      <c r="P32" s="461"/>
      <c r="Q32" s="461"/>
      <c r="R32" s="461"/>
      <c r="S32" s="461"/>
      <c r="T32" s="461"/>
      <c r="U32" s="461"/>
      <c r="V32" s="461"/>
      <c r="W32" s="461"/>
      <c r="X32" s="461"/>
      <c r="Y32" s="461"/>
      <c r="Z32" s="461"/>
      <c r="AA32" s="466"/>
    </row>
    <row r="33" spans="1:9" s="69" customFormat="1">
      <c r="A33" s="462"/>
      <c r="B33" s="69" t="s">
        <v>480</v>
      </c>
      <c r="I33" s="419"/>
    </row>
    <row r="34" spans="1:9" s="69" customFormat="1">
      <c r="A34" s="463"/>
      <c r="B34" s="69" t="s">
        <v>524</v>
      </c>
    </row>
    <row r="35" spans="1:9" s="69" customFormat="1">
      <c r="A35" s="463"/>
      <c r="B35" s="69" t="s">
        <v>673</v>
      </c>
    </row>
    <row r="36" spans="1:9" s="69" customFormat="1" ht="32.25" customHeight="1">
      <c r="A36" s="463"/>
    </row>
    <row r="37" spans="1:9" s="69" customFormat="1" ht="15.75">
      <c r="A37" s="464"/>
    </row>
    <row r="38" spans="1:9" s="69" customFormat="1" ht="15.75">
      <c r="A38" s="464"/>
    </row>
    <row r="39" spans="1:9" s="69" customFormat="1" ht="15.75">
      <c r="A39" s="464"/>
    </row>
    <row r="40" spans="1:9" s="69" customFormat="1"/>
    <row r="41" spans="1:9" s="69" customFormat="1"/>
    <row r="42" spans="1:9" s="69" customFormat="1"/>
    <row r="43" spans="1:9" s="69" customFormat="1">
      <c r="B43" s="419"/>
    </row>
    <row r="44" spans="1:9" s="69" customFormat="1">
      <c r="B44" s="419"/>
    </row>
    <row r="45" spans="1:9" s="69" customFormat="1">
      <c r="B45" s="465"/>
    </row>
    <row r="46" spans="1:9" s="69" customFormat="1"/>
    <row r="47" spans="1:9" s="69" customFormat="1"/>
    <row r="48" spans="1:9" s="69" customFormat="1"/>
    <row r="49" spans="5:5" s="69" customFormat="1">
      <c r="E49" s="466"/>
    </row>
    <row r="50" spans="5:5" s="69" customFormat="1"/>
    <row r="51" spans="5:5" s="69" customFormat="1"/>
    <row r="52" spans="5:5" s="69" customFormat="1"/>
    <row r="53" spans="5:5" s="69" customFormat="1"/>
    <row r="54" spans="5:5" s="69" customFormat="1"/>
    <row r="55" spans="5:5" s="69" customFormat="1"/>
    <row r="56" spans="5:5" s="69" customFormat="1"/>
    <row r="57" spans="5:5" s="69" customFormat="1"/>
    <row r="58" spans="5:5" s="69" customFormat="1"/>
    <row r="59" spans="5:5" s="69" customFormat="1"/>
    <row r="60" spans="5:5" s="69" customFormat="1"/>
    <row r="61" spans="5:5" s="69" customFormat="1"/>
    <row r="62" spans="5:5" s="69" customFormat="1"/>
    <row r="63" spans="5:5" s="69" customFormat="1"/>
    <row r="64" spans="5:5" s="69" customFormat="1"/>
    <row r="65" s="69" customFormat="1"/>
    <row r="66" s="69" customFormat="1"/>
    <row r="67" s="69" customFormat="1"/>
    <row r="68" s="69" customFormat="1"/>
    <row r="69" s="69" customFormat="1"/>
    <row r="70" s="69" customFormat="1"/>
    <row r="71" s="69" customFormat="1"/>
    <row r="72" s="69" customFormat="1"/>
    <row r="73" s="69" customFormat="1"/>
    <row r="74" s="69" customFormat="1"/>
    <row r="75" s="69" customFormat="1"/>
    <row r="76" s="69" customFormat="1"/>
    <row r="77" s="69" customFormat="1"/>
    <row r="78" s="69" customFormat="1"/>
    <row r="79" s="69" customFormat="1"/>
    <row r="80" s="69" customFormat="1"/>
    <row r="81" s="69" customFormat="1"/>
    <row r="82" s="69" customFormat="1"/>
    <row r="83" s="69" customFormat="1"/>
    <row r="84" s="69" customFormat="1"/>
    <row r="85" s="69" customFormat="1"/>
    <row r="86" s="69" customFormat="1"/>
    <row r="87" s="69" customFormat="1"/>
    <row r="88" s="69" customFormat="1"/>
    <row r="89" s="69" customFormat="1"/>
    <row r="90" s="69" customFormat="1"/>
    <row r="91" s="69" customFormat="1"/>
    <row r="92" s="69" customFormat="1"/>
    <row r="93" s="69" customFormat="1"/>
    <row r="94" s="69" customFormat="1"/>
    <row r="95" s="69" customFormat="1"/>
    <row r="96" s="69" customFormat="1"/>
    <row r="97" s="69" customFormat="1"/>
    <row r="98" s="69" customFormat="1"/>
    <row r="99" s="69" customFormat="1"/>
    <row r="100" s="69" customFormat="1"/>
    <row r="101" s="69" customFormat="1"/>
    <row r="102" s="69" customFormat="1"/>
    <row r="103" s="69" customFormat="1"/>
    <row r="104" s="69" customFormat="1"/>
    <row r="105" s="69" customFormat="1"/>
    <row r="106" s="69" customFormat="1"/>
    <row r="107" s="69" customFormat="1"/>
    <row r="108" s="69" customFormat="1"/>
    <row r="109" s="69" customFormat="1"/>
    <row r="110" s="69" customFormat="1"/>
    <row r="111" s="69" customFormat="1"/>
    <row r="112" s="69" customFormat="1"/>
    <row r="113" s="69" customFormat="1"/>
    <row r="114" s="69" customFormat="1"/>
    <row r="115" s="69" customFormat="1"/>
    <row r="116" s="69" customFormat="1"/>
    <row r="117" s="69" customFormat="1"/>
    <row r="118" s="69" customFormat="1"/>
    <row r="119" s="69" customFormat="1"/>
    <row r="120" s="69" customFormat="1"/>
    <row r="121" s="69" customFormat="1"/>
    <row r="122" s="69" customFormat="1"/>
    <row r="123" s="69" customFormat="1"/>
    <row r="124" s="69" customFormat="1"/>
    <row r="125" s="69" customFormat="1"/>
    <row r="126" s="69" customFormat="1"/>
    <row r="127" s="69" customFormat="1"/>
    <row r="128" s="69" customFormat="1"/>
    <row r="129" s="69" customFormat="1"/>
    <row r="130" s="69" customFormat="1"/>
    <row r="131" s="69" customFormat="1"/>
    <row r="132" s="69" customFormat="1"/>
    <row r="133" s="69" customFormat="1"/>
    <row r="134" s="69" customFormat="1"/>
    <row r="135" s="69" customFormat="1"/>
    <row r="136" s="69" customFormat="1"/>
    <row r="137" s="69" customFormat="1"/>
    <row r="138" s="69" customFormat="1"/>
    <row r="139" s="69" customFormat="1"/>
    <row r="140" s="69" customFormat="1"/>
    <row r="141" s="69" customFormat="1"/>
    <row r="142" s="69" customFormat="1"/>
    <row r="143" s="69" customFormat="1"/>
    <row r="144" s="69" customFormat="1"/>
    <row r="145" s="69" customFormat="1"/>
    <row r="146" s="69" customFormat="1"/>
    <row r="147" s="69" customFormat="1"/>
    <row r="148" s="69" customFormat="1"/>
    <row r="149" s="69" customFormat="1"/>
    <row r="150" s="69" customFormat="1"/>
    <row r="151" s="69" customFormat="1"/>
    <row r="152" s="69" customFormat="1"/>
    <row r="153" s="69" customFormat="1"/>
    <row r="154" s="69" customFormat="1"/>
    <row r="155" s="69" customFormat="1"/>
    <row r="156" s="69" customFormat="1"/>
    <row r="157" s="69" customFormat="1"/>
    <row r="158" s="69" customFormat="1"/>
    <row r="159" s="69" customFormat="1"/>
    <row r="160" s="69" customFormat="1"/>
    <row r="161" s="69" customFormat="1"/>
    <row r="162" s="69" customFormat="1"/>
    <row r="163" s="69" customFormat="1"/>
    <row r="164" s="69" customFormat="1"/>
    <row r="165" s="69" customFormat="1"/>
    <row r="166" s="69" customFormat="1"/>
    <row r="167" s="69" customFormat="1"/>
    <row r="168" s="69" customFormat="1"/>
    <row r="169" s="69" customFormat="1"/>
    <row r="170" s="69" customFormat="1"/>
    <row r="171" s="69" customFormat="1"/>
    <row r="172" s="69" customFormat="1"/>
    <row r="173" s="69" customFormat="1"/>
    <row r="174" s="69" customFormat="1"/>
    <row r="175" s="69" customFormat="1"/>
    <row r="176" s="69" customFormat="1"/>
    <row r="177" s="69" customFormat="1"/>
    <row r="178" s="69" customFormat="1"/>
    <row r="179" s="69" customFormat="1"/>
    <row r="180" s="69" customFormat="1"/>
    <row r="181" s="69" customFormat="1"/>
    <row r="182" s="69" customFormat="1"/>
    <row r="183" s="69" customFormat="1"/>
    <row r="184" s="69" customFormat="1"/>
    <row r="185" s="69" customFormat="1"/>
    <row r="186" s="69" customFormat="1"/>
    <row r="187" s="69" customFormat="1"/>
    <row r="188" s="69" customFormat="1"/>
    <row r="189" s="69" customFormat="1"/>
    <row r="190" s="69" customFormat="1"/>
    <row r="191" s="69" customFormat="1"/>
    <row r="192" s="69" customFormat="1"/>
    <row r="193" s="69" customFormat="1"/>
    <row r="194" s="69" customFormat="1"/>
    <row r="195" s="69" customFormat="1"/>
    <row r="196" s="69" customFormat="1"/>
    <row r="197" s="69" customFormat="1"/>
    <row r="198" s="69" customFormat="1"/>
    <row r="199" s="69" customFormat="1"/>
    <row r="200" s="69" customFormat="1"/>
    <row r="201" s="69" customFormat="1"/>
    <row r="202" s="69" customFormat="1"/>
    <row r="203" s="69" customFormat="1"/>
    <row r="204" s="69" customFormat="1"/>
    <row r="205" s="69" customFormat="1"/>
    <row r="206" s="69" customFormat="1"/>
    <row r="207" s="69" customFormat="1"/>
    <row r="208" s="69" customFormat="1"/>
    <row r="209" s="69" customFormat="1"/>
    <row r="210" s="69" customFormat="1"/>
    <row r="211" s="69" customFormat="1"/>
    <row r="212" s="69" customFormat="1"/>
    <row r="213" s="69" customFormat="1"/>
    <row r="214" s="69" customFormat="1"/>
    <row r="215" s="69" customFormat="1"/>
    <row r="216" s="69" customFormat="1"/>
    <row r="217" s="69" customFormat="1"/>
    <row r="218" s="69" customFormat="1"/>
    <row r="219" s="69" customFormat="1"/>
    <row r="220" s="69" customFormat="1"/>
    <row r="221" s="69" customFormat="1"/>
    <row r="222" s="69" customFormat="1"/>
    <row r="223" s="69" customFormat="1"/>
    <row r="224" s="69" customFormat="1"/>
    <row r="225" s="69" customFormat="1"/>
    <row r="226" s="69" customFormat="1"/>
    <row r="227" s="69" customFormat="1"/>
    <row r="228" s="69" customFormat="1"/>
    <row r="229" s="69" customFormat="1"/>
    <row r="230" s="69" customFormat="1"/>
    <row r="231" s="69" customFormat="1"/>
    <row r="232" s="69" customFormat="1"/>
    <row r="233" s="69" customFormat="1"/>
    <row r="234" s="69" customFormat="1"/>
    <row r="235" s="69" customFormat="1"/>
    <row r="236" s="69" customFormat="1"/>
    <row r="237" s="69" customFormat="1"/>
    <row r="238" s="69" customFormat="1"/>
    <row r="239" s="69" customFormat="1"/>
    <row r="240" s="69" customFormat="1"/>
    <row r="241" s="69" customFormat="1"/>
    <row r="242" s="69" customFormat="1"/>
    <row r="243" s="69" customFormat="1"/>
    <row r="244" s="69" customFormat="1"/>
    <row r="245" s="69" customFormat="1"/>
    <row r="246" s="69" customFormat="1"/>
    <row r="247" s="69" customFormat="1"/>
    <row r="248" s="69" customFormat="1"/>
    <row r="249" s="69" customFormat="1"/>
    <row r="250" s="69" customFormat="1"/>
    <row r="251" s="69" customFormat="1"/>
    <row r="252" s="69" customFormat="1"/>
    <row r="253" s="69" customFormat="1"/>
    <row r="254" s="69" customFormat="1"/>
    <row r="255" s="69" customFormat="1"/>
    <row r="256" s="69" customFormat="1"/>
    <row r="257" s="69" customFormat="1"/>
    <row r="258" s="69" customFormat="1"/>
    <row r="259" s="69" customFormat="1"/>
    <row r="260" s="69" customFormat="1"/>
    <row r="261" s="69" customFormat="1"/>
    <row r="262" s="69" customFormat="1"/>
    <row r="263" s="69" customFormat="1"/>
    <row r="264" s="69" customFormat="1"/>
    <row r="265" s="69" customFormat="1"/>
    <row r="266" s="69" customFormat="1"/>
    <row r="267" s="69" customFormat="1"/>
    <row r="268" s="69" customFormat="1"/>
    <row r="269" s="69" customFormat="1"/>
    <row r="270" s="69" customFormat="1"/>
    <row r="271" s="69" customFormat="1"/>
    <row r="272" s="69" customFormat="1"/>
    <row r="273" s="69" customFormat="1"/>
    <row r="274" s="69" customFormat="1"/>
    <row r="275" s="69" customFormat="1"/>
    <row r="276" s="69" customFormat="1"/>
    <row r="277" s="69" customFormat="1"/>
    <row r="278" s="69" customFormat="1"/>
    <row r="279" s="69" customFormat="1"/>
    <row r="280" s="69" customFormat="1"/>
    <row r="281" s="69" customFormat="1"/>
    <row r="282" s="69" customFormat="1"/>
    <row r="283" s="69" customFormat="1"/>
    <row r="284" s="69" customFormat="1"/>
    <row r="285" s="69" customFormat="1"/>
    <row r="286" s="69" customFormat="1"/>
    <row r="287" s="69" customFormat="1"/>
    <row r="288" s="69" customFormat="1"/>
    <row r="289" s="69" customFormat="1"/>
    <row r="290" s="69" customFormat="1"/>
    <row r="291" s="69" customFormat="1"/>
    <row r="292" s="69" customFormat="1"/>
    <row r="293" s="69" customFormat="1"/>
    <row r="294" s="69" customFormat="1"/>
    <row r="295" s="69" customFormat="1"/>
    <row r="296" s="69" customFormat="1"/>
    <row r="297" s="69" customFormat="1"/>
    <row r="298" s="69" customFormat="1"/>
    <row r="299" s="69" customFormat="1"/>
    <row r="300" s="69" customFormat="1"/>
    <row r="301" s="69" customFormat="1"/>
    <row r="302" s="69" customFormat="1"/>
    <row r="303" s="69" customFormat="1"/>
    <row r="304" s="69" customFormat="1"/>
    <row r="305" s="69" customFormat="1"/>
    <row r="306" s="69" customFormat="1"/>
    <row r="307" s="69" customFormat="1"/>
    <row r="308" s="69" customFormat="1"/>
    <row r="309" s="69" customFormat="1"/>
    <row r="310" s="69" customFormat="1"/>
    <row r="311" s="69" customFormat="1"/>
    <row r="312" s="69" customFormat="1"/>
    <row r="313" s="69" customFormat="1"/>
    <row r="314" s="69" customFormat="1"/>
    <row r="315" s="69" customFormat="1"/>
    <row r="316" s="69" customFormat="1"/>
    <row r="317" s="69" customFormat="1"/>
    <row r="318" s="69" customFormat="1"/>
    <row r="319" s="69" customFormat="1"/>
    <row r="320" s="69" customFormat="1"/>
    <row r="321" s="69" customFormat="1"/>
    <row r="322" s="69" customFormat="1"/>
    <row r="323" s="69" customFormat="1"/>
    <row r="324" s="69" customFormat="1"/>
    <row r="325" s="69" customFormat="1"/>
    <row r="326" s="69" customFormat="1"/>
    <row r="327" s="69" customFormat="1"/>
    <row r="328" s="69" customFormat="1"/>
    <row r="329" s="69" customFormat="1"/>
    <row r="330" s="69" customFormat="1"/>
    <row r="331" s="69" customFormat="1"/>
    <row r="332" s="69" customFormat="1"/>
    <row r="333" s="69" customFormat="1"/>
    <row r="334" s="69" customFormat="1"/>
    <row r="335" s="69" customFormat="1"/>
    <row r="336" s="69" customFormat="1"/>
    <row r="337" s="69" customFormat="1"/>
    <row r="338" s="69" customFormat="1"/>
    <row r="339" s="69" customFormat="1"/>
    <row r="340" s="69" customFormat="1"/>
    <row r="341" s="69" customFormat="1"/>
    <row r="342" s="69" customFormat="1"/>
    <row r="343" s="69" customFormat="1"/>
    <row r="344" s="69" customFormat="1"/>
    <row r="345" s="69" customFormat="1"/>
    <row r="346" s="69" customFormat="1"/>
    <row r="347" s="69" customFormat="1"/>
    <row r="348" s="69" customFormat="1"/>
    <row r="349" s="69" customFormat="1"/>
    <row r="350" s="69" customFormat="1"/>
    <row r="351" s="69" customFormat="1"/>
    <row r="352" s="69" customFormat="1"/>
    <row r="353" s="69" customFormat="1"/>
    <row r="354" s="69" customFormat="1"/>
    <row r="355" s="69" customFormat="1"/>
    <row r="356" s="69" customFormat="1"/>
    <row r="357" s="69" customFormat="1"/>
    <row r="358" s="69" customFormat="1"/>
    <row r="359" s="69" customFormat="1"/>
    <row r="360" s="69" customFormat="1"/>
    <row r="361" s="69" customFormat="1"/>
    <row r="362" s="69" customFormat="1"/>
    <row r="363" s="69" customFormat="1"/>
    <row r="364" s="69" customFormat="1"/>
    <row r="365" s="69" customFormat="1"/>
    <row r="366" s="69" customFormat="1"/>
    <row r="367" s="69" customFormat="1"/>
    <row r="368" s="69" customFormat="1"/>
    <row r="369" s="69" customFormat="1"/>
    <row r="370" s="69" customFormat="1"/>
    <row r="371" s="69" customFormat="1"/>
    <row r="372" s="69" customFormat="1"/>
    <row r="373" s="69" customFormat="1"/>
    <row r="374" s="69" customFormat="1"/>
    <row r="375" s="69" customFormat="1"/>
    <row r="376" s="69" customFormat="1"/>
    <row r="377" s="69" customFormat="1"/>
    <row r="378" s="69" customFormat="1"/>
    <row r="379" s="69" customFormat="1"/>
    <row r="380" s="69" customFormat="1"/>
    <row r="381" s="69" customFormat="1"/>
    <row r="382" s="69" customFormat="1"/>
    <row r="383" s="69" customFormat="1"/>
    <row r="384" s="69" customFormat="1"/>
    <row r="385" s="69" customFormat="1"/>
    <row r="386" s="69" customFormat="1"/>
    <row r="387" s="69" customFormat="1"/>
    <row r="388" s="69" customFormat="1"/>
    <row r="389" s="69" customFormat="1"/>
    <row r="390" s="69" customFormat="1"/>
    <row r="391" s="69" customFormat="1"/>
    <row r="392" s="69" customFormat="1"/>
    <row r="393" s="69" customFormat="1"/>
    <row r="394" s="69" customFormat="1"/>
    <row r="395" s="69" customFormat="1"/>
    <row r="396" s="69" customFormat="1"/>
    <row r="397" s="69" customFormat="1"/>
    <row r="398" s="69" customFormat="1"/>
    <row r="399" s="69" customFormat="1"/>
    <row r="400" s="69" customFormat="1"/>
    <row r="401" s="69" customFormat="1"/>
    <row r="402" s="69" customFormat="1"/>
    <row r="403" s="69" customFormat="1"/>
    <row r="404" s="69" customFormat="1"/>
    <row r="405" s="69" customFormat="1"/>
  </sheetData>
  <sheetProtection password="9929" sheet="1" objects="1" scenarios="1" formatCells="0" formatColumns="0" formatRows="0"/>
  <dataConsolidate/>
  <mergeCells count="20">
    <mergeCell ref="W3:X3"/>
    <mergeCell ref="Y3:Z3"/>
    <mergeCell ref="K3:L3"/>
    <mergeCell ref="M3:N3"/>
    <mergeCell ref="O3:P3"/>
    <mergeCell ref="Q3:R3"/>
    <mergeCell ref="S3:T3"/>
    <mergeCell ref="U3:V3"/>
    <mergeCell ref="I3:J3"/>
    <mergeCell ref="A1:B1"/>
    <mergeCell ref="D1:V1"/>
    <mergeCell ref="C2:D2"/>
    <mergeCell ref="E2:G2"/>
    <mergeCell ref="L2:O2"/>
    <mergeCell ref="P2:S2"/>
    <mergeCell ref="A3:A4"/>
    <mergeCell ref="B3:B4"/>
    <mergeCell ref="C3:C4"/>
    <mergeCell ref="D3:E3"/>
    <mergeCell ref="F3:G3"/>
  </mergeCells>
  <conditionalFormatting sqref="D5:D6 F6:G6 H24:H27 H5:H10 H12:H20">
    <cfRule type="containsText" dxfId="34" priority="9" stopIfTrue="1" operator="containsText" text="PĀRSNIEGTAS IZMAKSAS">
      <formula>NOT(ISERROR(SEARCH("PĀRSNIEGTAS IZMAKSAS",D5)))</formula>
    </cfRule>
  </conditionalFormatting>
  <conditionalFormatting sqref="H22:H23">
    <cfRule type="containsText" dxfId="33" priority="8" stopIfTrue="1" operator="containsText" text="PĀRSNIEGTAS IZMAKSAS">
      <formula>NOT(ISERROR(SEARCH("PĀRSNIEGTAS IZMAKSAS",H22)))</formula>
    </cfRule>
  </conditionalFormatting>
  <conditionalFormatting sqref="M3:Z3">
    <cfRule type="cellIs" dxfId="32" priority="7" operator="equal">
      <formula>"x"</formula>
    </cfRule>
  </conditionalFormatting>
  <conditionalFormatting sqref="H24:H27 H5:H10 H12:H20">
    <cfRule type="containsText" dxfId="31" priority="6" stopIfTrue="1" operator="containsText" text="PĀRSNIEGTAS IZMAKSAS">
      <formula>NOT(ISERROR(SEARCH("PĀRSNIEGTAS IZMAKSAS",H5)))</formula>
    </cfRule>
  </conditionalFormatting>
  <conditionalFormatting sqref="H22:H23">
    <cfRule type="containsText" dxfId="30" priority="5" stopIfTrue="1" operator="containsText" text="PĀRSNIEGTAS IZMAKSAS">
      <formula>NOT(ISERROR(SEARCH("PĀRSNIEGTAS IZMAKSAS",H22)))</formula>
    </cfRule>
  </conditionalFormatting>
  <conditionalFormatting sqref="H24:H27 H5:H10 H12:H20">
    <cfRule type="containsText" dxfId="29" priority="4" stopIfTrue="1" operator="containsText" text="PĀRSNIEGTAS IZMAKSAS">
      <formula>NOT(ISERROR(SEARCH("PĀRSNIEGTAS IZMAKSAS",H5)))</formula>
    </cfRule>
  </conditionalFormatting>
  <conditionalFormatting sqref="H22:H23">
    <cfRule type="containsText" dxfId="28" priority="3" stopIfTrue="1" operator="containsText" text="PĀRSNIEGTAS IZMAKSAS">
      <formula>NOT(ISERROR(SEARCH("PĀRSNIEGTAS IZMAKSAS",H22)))</formula>
    </cfRule>
  </conditionalFormatting>
  <conditionalFormatting sqref="H5:H10 H12:H20 H22:H27">
    <cfRule type="containsText" dxfId="27" priority="2" stopIfTrue="1" operator="containsText" text="PĀRSNIEGTAS IZMAKSAS">
      <formula>NOT(ISERROR(SEARCH("PĀRSNIEGTAS IZMAKSAS",H5)))</formula>
    </cfRule>
  </conditionalFormatting>
  <conditionalFormatting sqref="H5:H10 H12:H20 H22:H27">
    <cfRule type="containsText" dxfId="26" priority="1" stopIfTrue="1" operator="containsText" text="PĀRSNIEGTAS IZMAKSAS">
      <formula>NOT(ISERROR(SEARCH("PĀRSNIEGTAS IZMAKSAS",H5)))</formula>
    </cfRule>
  </conditionalFormatting>
  <dataValidations count="2">
    <dataValidation allowBlank="1" showInputMessage="1" showErrorMessage="1" promptTitle="izveelies" sqref="C7:C9 C5 C11:C27"/>
    <dataValidation type="list" allowBlank="1" showInputMessage="1" showErrorMessage="1" prompt="Norādiet projekta sadarbības partneri - pašvaldību!_x000a__x000a_" sqref="E2:G2">
      <formula1>iesniedzejs</formula1>
    </dataValidation>
  </dataValidations>
  <pageMargins left="0.7" right="0.7" top="0.75" bottom="0.75" header="0.3" footer="0.3"/>
  <pageSetup paperSize="9" scale="3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83361" r:id="rId4" name="Drop Down 1">
              <controlPr defaultSize="0" autoLine="0" autoPict="0" altText="Tests">
                <anchor moveWithCells="1">
                  <from>
                    <xdr:col>7</xdr:col>
                    <xdr:colOff>257175</xdr:colOff>
                    <xdr:row>1</xdr:row>
                    <xdr:rowOff>85725</xdr:rowOff>
                  </from>
                  <to>
                    <xdr:col>10</xdr:col>
                    <xdr:colOff>323850</xdr:colOff>
                    <xdr:row>1</xdr:row>
                    <xdr:rowOff>381000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92D050"/>
  </sheetPr>
  <dimension ref="A1:BQ401"/>
  <sheetViews>
    <sheetView showGridLines="0" zoomScale="90" zoomScaleNormal="90" workbookViewId="0">
      <pane xSplit="2" ySplit="4" topLeftCell="C5" activePane="bottomRight" state="frozen"/>
      <selection activeCell="P23" sqref="P23"/>
      <selection pane="topRight" activeCell="P23" sqref="P23"/>
      <selection pane="bottomLeft" activeCell="P23" sqref="P23"/>
      <selection pane="bottomRight" activeCell="P23" sqref="P23"/>
    </sheetView>
  </sheetViews>
  <sheetFormatPr defaultRowHeight="12.75"/>
  <cols>
    <col min="1" max="1" width="5.42578125" style="39" customWidth="1"/>
    <col min="2" max="2" width="59.42578125" style="39" customWidth="1"/>
    <col min="3" max="3" width="10.7109375" style="39" customWidth="1"/>
    <col min="4" max="4" width="12.140625" style="39" customWidth="1"/>
    <col min="5" max="5" width="8.5703125" style="39" customWidth="1"/>
    <col min="6" max="6" width="16.42578125" style="39" customWidth="1"/>
    <col min="7" max="7" width="13.28515625" style="39" customWidth="1"/>
    <col min="8" max="8" width="12.42578125" style="39" customWidth="1"/>
    <col min="9" max="9" width="11.28515625" style="39" customWidth="1"/>
    <col min="10" max="10" width="12.42578125" style="39" customWidth="1"/>
    <col min="11" max="26" width="11.28515625" style="39" customWidth="1"/>
    <col min="27" max="69" width="9.140625" style="69"/>
    <col min="70" max="16384" width="9.140625" style="39"/>
  </cols>
  <sheetData>
    <row r="1" spans="1:69" s="417" customFormat="1" ht="27" customHeight="1">
      <c r="A1" s="1008" t="s">
        <v>521</v>
      </c>
      <c r="B1" s="1008"/>
      <c r="C1" s="468"/>
      <c r="D1" s="1041" t="s">
        <v>519</v>
      </c>
      <c r="E1" s="1041"/>
      <c r="F1" s="1041"/>
      <c r="G1" s="1041"/>
      <c r="H1" s="1041"/>
      <c r="I1" s="1041"/>
      <c r="J1" s="1041"/>
      <c r="K1" s="1041"/>
      <c r="L1" s="1041"/>
      <c r="M1" s="1041"/>
      <c r="N1" s="1041"/>
      <c r="O1" s="1041"/>
      <c r="P1" s="1041"/>
      <c r="Q1" s="1041"/>
      <c r="R1" s="1041"/>
      <c r="S1" s="1041"/>
      <c r="T1" s="1041"/>
      <c r="U1" s="1041"/>
      <c r="V1" s="1041"/>
      <c r="W1" s="416"/>
      <c r="X1" s="416"/>
      <c r="Y1" s="416"/>
      <c r="Z1" s="416"/>
      <c r="AA1" s="416"/>
      <c r="AB1" s="416"/>
      <c r="AC1" s="416"/>
      <c r="AD1" s="416"/>
      <c r="AE1" s="416"/>
      <c r="AF1" s="416"/>
      <c r="AG1" s="416"/>
      <c r="AH1" s="416"/>
      <c r="AI1" s="416"/>
      <c r="AJ1" s="416"/>
      <c r="AK1" s="416"/>
      <c r="AL1" s="416"/>
      <c r="AM1" s="416"/>
      <c r="AN1" s="416"/>
      <c r="AO1" s="416"/>
      <c r="AP1" s="416"/>
      <c r="AQ1" s="416"/>
      <c r="AR1" s="416"/>
      <c r="AS1" s="416"/>
      <c r="AT1" s="416"/>
      <c r="AU1" s="416"/>
      <c r="AV1" s="416"/>
      <c r="AW1" s="416"/>
      <c r="AX1" s="416"/>
      <c r="AY1" s="416"/>
      <c r="AZ1" s="416"/>
      <c r="BA1" s="416"/>
      <c r="BB1" s="416"/>
      <c r="BC1" s="416"/>
      <c r="BD1" s="416"/>
      <c r="BE1" s="416"/>
      <c r="BF1" s="416"/>
      <c r="BG1" s="416"/>
      <c r="BH1" s="416"/>
      <c r="BI1" s="416"/>
      <c r="BJ1" s="416"/>
      <c r="BK1" s="416"/>
      <c r="BL1" s="416"/>
      <c r="BM1" s="416"/>
      <c r="BN1" s="416"/>
      <c r="BO1" s="416"/>
      <c r="BP1" s="416"/>
      <c r="BQ1" s="416"/>
    </row>
    <row r="2" spans="1:69" ht="37.5" customHeight="1">
      <c r="A2" s="479" t="s">
        <v>336</v>
      </c>
      <c r="B2" s="479"/>
      <c r="C2" s="1029" t="s">
        <v>664</v>
      </c>
      <c r="D2" s="1029"/>
      <c r="E2" s="1040" t="s">
        <v>708</v>
      </c>
      <c r="F2" s="1040"/>
      <c r="G2" s="1040"/>
      <c r="H2" s="1040"/>
      <c r="I2" s="1040"/>
      <c r="J2" s="1040"/>
      <c r="V2" s="69"/>
      <c r="W2" s="69"/>
      <c r="X2" s="69"/>
      <c r="Y2" s="69"/>
      <c r="Z2" s="69"/>
    </row>
    <row r="3" spans="1:69" ht="12.75" customHeight="1">
      <c r="A3" s="1010" t="s">
        <v>162</v>
      </c>
      <c r="B3" s="1011" t="s">
        <v>191</v>
      </c>
      <c r="C3" s="1012" t="s">
        <v>465</v>
      </c>
      <c r="D3" s="1013" t="s">
        <v>192</v>
      </c>
      <c r="E3" s="1013"/>
      <c r="F3" s="1013" t="s">
        <v>213</v>
      </c>
      <c r="G3" s="1013"/>
      <c r="H3" s="548"/>
      <c r="I3" s="1013" t="s">
        <v>396</v>
      </c>
      <c r="J3" s="1013"/>
      <c r="K3" s="1013" t="str">
        <f>'Dati par projektu'!C9</f>
        <v>Izvēlieties gadu</v>
      </c>
      <c r="L3" s="1013"/>
      <c r="M3" s="1015" t="str">
        <f>IF(OR(K3&gt;=2022,K3="X"),"X",K3+1)</f>
        <v>X</v>
      </c>
      <c r="N3" s="1015"/>
      <c r="O3" s="1015" t="str">
        <f t="shared" ref="O3" si="0">IF(OR(M3&gt;=2022,M3="X"),"X",M3+1)</f>
        <v>X</v>
      </c>
      <c r="P3" s="1015"/>
      <c r="Q3" s="1015" t="str">
        <f t="shared" ref="Q3" si="1">IF(OR(O3&gt;=2022,O3="X"),"X",O3+1)</f>
        <v>X</v>
      </c>
      <c r="R3" s="1015"/>
      <c r="S3" s="1015" t="str">
        <f t="shared" ref="S3" si="2">IF(OR(Q3&gt;=2022,Q3="X"),"X",Q3+1)</f>
        <v>X</v>
      </c>
      <c r="T3" s="1015"/>
      <c r="U3" s="1015" t="str">
        <f t="shared" ref="U3" si="3">IF(OR(S3&gt;=2022,S3="X"),"X",S3+1)</f>
        <v>X</v>
      </c>
      <c r="V3" s="1015"/>
      <c r="W3" s="1015" t="str">
        <f t="shared" ref="W3" si="4">IF(OR(U3&gt;=2022,U3="X"),"X",U3+1)</f>
        <v>X</v>
      </c>
      <c r="X3" s="1015"/>
      <c r="Y3" s="1015" t="str">
        <f t="shared" ref="Y3" si="5">IF(OR(W3&gt;=2022,W3="X"),"X",W3+1)</f>
        <v>X</v>
      </c>
      <c r="Z3" s="1015"/>
      <c r="AF3" s="419"/>
      <c r="AG3" s="419"/>
      <c r="AH3" s="419"/>
      <c r="AI3" s="419"/>
      <c r="AJ3" s="419"/>
      <c r="AK3" s="419"/>
      <c r="AL3" s="419"/>
      <c r="AM3" s="419"/>
      <c r="AN3" s="419"/>
      <c r="AO3" s="419"/>
      <c r="AP3" s="419"/>
      <c r="AQ3" s="419"/>
      <c r="AR3" s="419"/>
      <c r="AS3" s="419"/>
      <c r="AT3" s="419"/>
      <c r="AU3" s="419"/>
      <c r="AW3" s="420">
        <v>0.55000000000000004</v>
      </c>
    </row>
    <row r="4" spans="1:69" ht="38.25">
      <c r="A4" s="1010"/>
      <c r="B4" s="1011" t="s">
        <v>195</v>
      </c>
      <c r="C4" s="1012"/>
      <c r="D4" s="549" t="s">
        <v>179</v>
      </c>
      <c r="E4" s="549" t="s">
        <v>15</v>
      </c>
      <c r="F4" s="549" t="s">
        <v>193</v>
      </c>
      <c r="G4" s="549" t="s">
        <v>194</v>
      </c>
      <c r="H4" s="548" t="s">
        <v>216</v>
      </c>
      <c r="I4" s="422" t="s">
        <v>214</v>
      </c>
      <c r="J4" s="422" t="s">
        <v>215</v>
      </c>
      <c r="K4" s="422" t="s">
        <v>214</v>
      </c>
      <c r="L4" s="422" t="s">
        <v>215</v>
      </c>
      <c r="M4" s="422" t="s">
        <v>214</v>
      </c>
      <c r="N4" s="422" t="s">
        <v>215</v>
      </c>
      <c r="O4" s="422" t="s">
        <v>214</v>
      </c>
      <c r="P4" s="422" t="s">
        <v>215</v>
      </c>
      <c r="Q4" s="422" t="s">
        <v>214</v>
      </c>
      <c r="R4" s="422" t="s">
        <v>215</v>
      </c>
      <c r="S4" s="422" t="s">
        <v>214</v>
      </c>
      <c r="T4" s="422" t="s">
        <v>215</v>
      </c>
      <c r="U4" s="422" t="s">
        <v>214</v>
      </c>
      <c r="V4" s="422" t="s">
        <v>215</v>
      </c>
      <c r="W4" s="422" t="s">
        <v>214</v>
      </c>
      <c r="X4" s="422" t="s">
        <v>215</v>
      </c>
      <c r="Y4" s="422" t="s">
        <v>214</v>
      </c>
      <c r="Z4" s="422" t="s">
        <v>215</v>
      </c>
      <c r="AF4" s="419"/>
      <c r="AG4" s="419"/>
      <c r="AH4" s="419"/>
      <c r="AI4" s="419"/>
      <c r="AJ4" s="419"/>
      <c r="AK4" s="419"/>
      <c r="AL4" s="419"/>
      <c r="AM4" s="419"/>
      <c r="AN4" s="419"/>
      <c r="AO4" s="419"/>
      <c r="AP4" s="419"/>
      <c r="AQ4" s="419"/>
      <c r="AR4" s="419"/>
      <c r="AS4" s="419"/>
      <c r="AT4" s="419"/>
      <c r="AU4" s="419"/>
      <c r="AW4" s="420">
        <v>0.45</v>
      </c>
    </row>
    <row r="5" spans="1:69" s="433" customFormat="1" hidden="1">
      <c r="A5" s="423">
        <v>1</v>
      </c>
      <c r="B5" s="424" t="s">
        <v>464</v>
      </c>
      <c r="C5" s="425">
        <v>0.45</v>
      </c>
      <c r="D5" s="426">
        <f>IF(C5="IZVĒLIETIES!","norādiet likmi!",F5+G5)</f>
        <v>0</v>
      </c>
      <c r="E5" s="532" t="e">
        <f>D5/$D$24</f>
        <v>#DIV/0!</v>
      </c>
      <c r="F5" s="428">
        <f>ROUND(I5+K5+M5+O5+Q5+S5+U5+W5+Y5,2)</f>
        <v>0</v>
      </c>
      <c r="G5" s="426">
        <f>ROUND(J5+L5+N5+P5+R5+T5+V5+X5+Z5,2)</f>
        <v>0</v>
      </c>
      <c r="H5" s="428">
        <f>IF(C5&lt;1,F5*C5,0)</f>
        <v>0</v>
      </c>
      <c r="I5" s="440"/>
      <c r="J5" s="440"/>
      <c r="K5" s="440"/>
      <c r="L5" s="440"/>
      <c r="M5" s="440"/>
      <c r="N5" s="440"/>
      <c r="O5" s="440"/>
      <c r="P5" s="440"/>
      <c r="Q5" s="440"/>
      <c r="R5" s="440"/>
      <c r="S5" s="440"/>
      <c r="T5" s="440"/>
      <c r="U5" s="440"/>
      <c r="V5" s="440"/>
      <c r="W5" s="440"/>
      <c r="X5" s="440"/>
      <c r="Y5" s="440"/>
      <c r="Z5" s="440"/>
      <c r="AA5" s="430"/>
      <c r="AB5" s="430"/>
      <c r="AC5" s="430"/>
      <c r="AD5" s="430"/>
      <c r="AE5" s="430"/>
      <c r="AF5" s="431"/>
      <c r="AG5" s="431"/>
      <c r="AH5" s="431"/>
      <c r="AI5" s="431"/>
      <c r="AJ5" s="431"/>
      <c r="AK5" s="431"/>
      <c r="AL5" s="431"/>
      <c r="AM5" s="431"/>
      <c r="AN5" s="431"/>
      <c r="AO5" s="431"/>
      <c r="AP5" s="431"/>
      <c r="AQ5" s="431"/>
      <c r="AR5" s="431"/>
      <c r="AS5" s="431"/>
      <c r="AT5" s="431"/>
      <c r="AU5" s="431"/>
      <c r="AV5" s="430"/>
      <c r="AW5" s="432">
        <v>0.35</v>
      </c>
      <c r="AX5" s="430"/>
      <c r="AY5" s="430"/>
      <c r="AZ5" s="430"/>
      <c r="BA5" s="430"/>
      <c r="BB5" s="430"/>
      <c r="BC5" s="430"/>
      <c r="BD5" s="430"/>
      <c r="BE5" s="430"/>
      <c r="BF5" s="430"/>
      <c r="BG5" s="430"/>
      <c r="BH5" s="430"/>
      <c r="BI5" s="430"/>
      <c r="BJ5" s="430"/>
      <c r="BK5" s="430"/>
      <c r="BL5" s="430"/>
      <c r="BM5" s="430"/>
      <c r="BN5" s="430"/>
      <c r="BO5" s="430"/>
      <c r="BP5" s="430"/>
      <c r="BQ5" s="430"/>
    </row>
    <row r="6" spans="1:69" s="434" customFormat="1">
      <c r="A6" s="423">
        <v>2</v>
      </c>
      <c r="B6" s="424" t="s">
        <v>487</v>
      </c>
      <c r="D6" s="426">
        <f>SUM(D7:D8)</f>
        <v>0</v>
      </c>
      <c r="E6" s="533" t="e">
        <f>D6/$D$24</f>
        <v>#DIV/0!</v>
      </c>
      <c r="F6" s="426">
        <f t="shared" ref="F6:G20" si="6">ROUND(I6+K6+M6+O6+Q6+S6+U6+W6+Y6,2)</f>
        <v>0</v>
      </c>
      <c r="G6" s="426">
        <f t="shared" si="6"/>
        <v>0</v>
      </c>
      <c r="H6" s="426">
        <f>SUM(H7:H8)</f>
        <v>0</v>
      </c>
      <c r="I6" s="435">
        <f>SUM(I7:I8)</f>
        <v>0</v>
      </c>
      <c r="J6" s="435">
        <f t="shared" ref="J6:Z6" si="7">SUM(J7:J8)</f>
        <v>0</v>
      </c>
      <c r="K6" s="435">
        <f t="shared" si="7"/>
        <v>0</v>
      </c>
      <c r="L6" s="435">
        <f t="shared" si="7"/>
        <v>0</v>
      </c>
      <c r="M6" s="435">
        <f t="shared" si="7"/>
        <v>0</v>
      </c>
      <c r="N6" s="435">
        <f t="shared" si="7"/>
        <v>0</v>
      </c>
      <c r="O6" s="435">
        <f t="shared" si="7"/>
        <v>0</v>
      </c>
      <c r="P6" s="435">
        <f t="shared" si="7"/>
        <v>0</v>
      </c>
      <c r="Q6" s="435">
        <f t="shared" si="7"/>
        <v>0</v>
      </c>
      <c r="R6" s="435">
        <f t="shared" si="7"/>
        <v>0</v>
      </c>
      <c r="S6" s="435">
        <f t="shared" si="7"/>
        <v>0</v>
      </c>
      <c r="T6" s="435">
        <f t="shared" si="7"/>
        <v>0</v>
      </c>
      <c r="U6" s="435">
        <f t="shared" si="7"/>
        <v>0</v>
      </c>
      <c r="V6" s="435">
        <f t="shared" si="7"/>
        <v>0</v>
      </c>
      <c r="W6" s="435">
        <f t="shared" si="7"/>
        <v>0</v>
      </c>
      <c r="X6" s="435">
        <f t="shared" si="7"/>
        <v>0</v>
      </c>
      <c r="Y6" s="435">
        <f t="shared" si="7"/>
        <v>0</v>
      </c>
      <c r="Z6" s="435">
        <f t="shared" si="7"/>
        <v>0</v>
      </c>
      <c r="AA6" s="430"/>
      <c r="AB6" s="430"/>
      <c r="AC6" s="430"/>
      <c r="AD6" s="430"/>
      <c r="AE6" s="430"/>
      <c r="AF6" s="431"/>
      <c r="AG6" s="431"/>
      <c r="AH6" s="431"/>
      <c r="AI6" s="431"/>
      <c r="AJ6" s="431"/>
      <c r="AK6" s="431"/>
      <c r="AL6" s="431"/>
      <c r="AM6" s="431"/>
      <c r="AN6" s="431"/>
      <c r="AO6" s="431"/>
      <c r="AP6" s="431"/>
      <c r="AQ6" s="431"/>
      <c r="AR6" s="431"/>
      <c r="AS6" s="431"/>
      <c r="AT6" s="431"/>
      <c r="AU6" s="431"/>
      <c r="AV6" s="430"/>
      <c r="AW6" s="436"/>
      <c r="AX6" s="430"/>
      <c r="AY6" s="430"/>
      <c r="AZ6" s="430"/>
      <c r="BA6" s="430"/>
      <c r="BB6" s="430"/>
      <c r="BC6" s="430"/>
      <c r="BD6" s="430"/>
      <c r="BE6" s="430"/>
      <c r="BF6" s="430"/>
      <c r="BG6" s="430"/>
      <c r="BH6" s="430"/>
      <c r="BI6" s="430"/>
      <c r="BJ6" s="430"/>
      <c r="BK6" s="430"/>
      <c r="BL6" s="430"/>
      <c r="BM6" s="430"/>
      <c r="BN6" s="430"/>
      <c r="BO6" s="430"/>
      <c r="BP6" s="430"/>
      <c r="BQ6" s="430"/>
    </row>
    <row r="7" spans="1:69">
      <c r="A7" s="437" t="s">
        <v>14</v>
      </c>
      <c r="B7" s="438" t="s">
        <v>488</v>
      </c>
      <c r="C7" s="332">
        <v>0.45</v>
      </c>
      <c r="D7" s="439">
        <f>IF(C7="IZVĒLIETIES!","norādiet likmi!",F7+G7)</f>
        <v>0</v>
      </c>
      <c r="E7" s="533" t="e">
        <f>D7/$D$24</f>
        <v>#DIV/0!</v>
      </c>
      <c r="F7" s="439">
        <f>ROUND(I7+K7+M7+O7+Q7+S7+U7+W7+Y7,2)</f>
        <v>0</v>
      </c>
      <c r="G7" s="439">
        <f t="shared" si="6"/>
        <v>0</v>
      </c>
      <c r="H7" s="439">
        <f>IF(C7&lt;1,F7*C7,0)</f>
        <v>0</v>
      </c>
      <c r="I7" s="531"/>
      <c r="J7" s="531"/>
      <c r="K7" s="531"/>
      <c r="L7" s="531"/>
      <c r="M7" s="531"/>
      <c r="N7" s="531"/>
      <c r="O7" s="531"/>
      <c r="P7" s="531"/>
      <c r="Q7" s="531"/>
      <c r="R7" s="531"/>
      <c r="S7" s="531"/>
      <c r="T7" s="531"/>
      <c r="U7" s="531"/>
      <c r="V7" s="531"/>
      <c r="W7" s="531"/>
      <c r="X7" s="531"/>
      <c r="Y7" s="531"/>
      <c r="Z7" s="531"/>
      <c r="AF7" s="419"/>
      <c r="AG7" s="419"/>
      <c r="AH7" s="419"/>
      <c r="AI7" s="419"/>
      <c r="AJ7" s="419"/>
      <c r="AK7" s="419"/>
      <c r="AL7" s="419"/>
      <c r="AM7" s="419"/>
      <c r="AN7" s="419"/>
      <c r="AO7" s="419"/>
      <c r="AP7" s="419"/>
      <c r="AQ7" s="419"/>
      <c r="AR7" s="419"/>
      <c r="AS7" s="419"/>
      <c r="AT7" s="419"/>
      <c r="AU7" s="419"/>
      <c r="AW7" s="218"/>
    </row>
    <row r="8" spans="1:69" s="69" customFormat="1">
      <c r="A8" s="546" t="s">
        <v>16</v>
      </c>
      <c r="B8" s="547" t="s">
        <v>231</v>
      </c>
      <c r="C8" s="332">
        <v>0.45</v>
      </c>
      <c r="D8" s="440">
        <f>IF(C8="IZVĒLIETIES!","norādiet likmi!",F8+G8)</f>
        <v>0</v>
      </c>
      <c r="E8" s="545" t="e">
        <f>D8/$D$24</f>
        <v>#DIV/0!</v>
      </c>
      <c r="F8" s="440">
        <f t="shared" si="6"/>
        <v>0</v>
      </c>
      <c r="G8" s="440">
        <f t="shared" si="6"/>
        <v>0</v>
      </c>
      <c r="H8" s="440">
        <f>IF(C8&lt;1,F8*C8,0)</f>
        <v>0</v>
      </c>
      <c r="I8" s="440">
        <v>0</v>
      </c>
      <c r="J8" s="440">
        <v>0</v>
      </c>
      <c r="K8" s="440">
        <v>0</v>
      </c>
      <c r="L8" s="440">
        <v>0</v>
      </c>
      <c r="M8" s="440">
        <v>0</v>
      </c>
      <c r="N8" s="440">
        <v>0</v>
      </c>
      <c r="O8" s="440">
        <v>0</v>
      </c>
      <c r="P8" s="440">
        <v>0</v>
      </c>
      <c r="Q8" s="440">
        <v>0</v>
      </c>
      <c r="R8" s="440">
        <v>0</v>
      </c>
      <c r="S8" s="440">
        <v>0</v>
      </c>
      <c r="T8" s="440">
        <v>0</v>
      </c>
      <c r="U8" s="440">
        <v>0</v>
      </c>
      <c r="V8" s="440">
        <v>0</v>
      </c>
      <c r="W8" s="440">
        <v>0</v>
      </c>
      <c r="X8" s="440">
        <v>0</v>
      </c>
      <c r="Y8" s="440">
        <v>0</v>
      </c>
      <c r="Z8" s="440">
        <v>0</v>
      </c>
      <c r="AF8" s="419"/>
      <c r="AG8" s="419"/>
      <c r="AH8" s="419"/>
      <c r="AI8" s="419"/>
      <c r="AJ8" s="419"/>
      <c r="AK8" s="419"/>
      <c r="AL8" s="419"/>
      <c r="AM8" s="419"/>
      <c r="AN8" s="419"/>
      <c r="AO8" s="419"/>
      <c r="AP8" s="419"/>
      <c r="AQ8" s="419"/>
      <c r="AR8" s="419"/>
      <c r="AS8" s="419"/>
      <c r="AT8" s="419"/>
      <c r="AU8" s="419"/>
      <c r="AW8" s="218"/>
    </row>
    <row r="9" spans="1:69" s="434" customFormat="1" ht="12.75" hidden="1" customHeight="1">
      <c r="A9" s="423">
        <v>3</v>
      </c>
      <c r="B9" s="424" t="s">
        <v>235</v>
      </c>
      <c r="C9" s="425">
        <v>0.55000000000000004</v>
      </c>
      <c r="D9" s="428">
        <f>IF(C9="IZVĒLIETIES!","norādiet likmi!",F9+G9)</f>
        <v>0</v>
      </c>
      <c r="E9" s="532" t="e">
        <f>D9/$D$24</f>
        <v>#DIV/0!</v>
      </c>
      <c r="F9" s="428">
        <f t="shared" si="6"/>
        <v>0</v>
      </c>
      <c r="G9" s="428">
        <f t="shared" si="6"/>
        <v>0</v>
      </c>
      <c r="H9" s="428">
        <f>IF(C9&lt;1,F9*C9,0)</f>
        <v>0</v>
      </c>
      <c r="I9" s="429"/>
      <c r="J9" s="429"/>
      <c r="K9" s="429"/>
      <c r="L9" s="429"/>
      <c r="M9" s="429"/>
      <c r="N9" s="429"/>
      <c r="O9" s="429"/>
      <c r="P9" s="429"/>
      <c r="Q9" s="429"/>
      <c r="R9" s="429"/>
      <c r="S9" s="429"/>
      <c r="T9" s="429"/>
      <c r="U9" s="429"/>
      <c r="V9" s="429"/>
      <c r="W9" s="429"/>
      <c r="X9" s="429"/>
      <c r="Y9" s="429"/>
      <c r="Z9" s="429"/>
      <c r="AA9" s="430"/>
      <c r="AB9" s="430"/>
      <c r="AC9" s="430"/>
      <c r="AD9" s="430"/>
      <c r="AE9" s="430"/>
      <c r="AF9" s="431"/>
      <c r="AG9" s="431"/>
      <c r="AH9" s="431"/>
      <c r="AI9" s="431"/>
      <c r="AJ9" s="431"/>
      <c r="AK9" s="431"/>
      <c r="AL9" s="431"/>
      <c r="AM9" s="431"/>
      <c r="AN9" s="431"/>
      <c r="AO9" s="431"/>
      <c r="AP9" s="431"/>
      <c r="AQ9" s="431"/>
      <c r="AR9" s="431"/>
      <c r="AS9" s="431"/>
      <c r="AT9" s="431"/>
      <c r="AU9" s="431"/>
      <c r="AV9" s="430"/>
      <c r="AW9" s="430"/>
      <c r="AX9" s="430"/>
      <c r="AY9" s="430"/>
      <c r="AZ9" s="430"/>
      <c r="BA9" s="430"/>
      <c r="BB9" s="430"/>
      <c r="BC9" s="430"/>
      <c r="BD9" s="430"/>
      <c r="BE9" s="430"/>
      <c r="BF9" s="430"/>
      <c r="BG9" s="430"/>
      <c r="BH9" s="430"/>
      <c r="BI9" s="430"/>
      <c r="BJ9" s="430"/>
      <c r="BK9" s="430"/>
      <c r="BL9" s="430"/>
      <c r="BM9" s="430"/>
      <c r="BN9" s="430"/>
      <c r="BO9" s="430"/>
      <c r="BP9" s="430"/>
      <c r="BQ9" s="430"/>
    </row>
    <row r="10" spans="1:69" s="434" customFormat="1">
      <c r="A10" s="423">
        <v>7</v>
      </c>
      <c r="B10" s="424" t="s">
        <v>241</v>
      </c>
      <c r="C10" s="441"/>
      <c r="D10" s="428">
        <f>SUM(D11:D16)</f>
        <v>0</v>
      </c>
      <c r="E10" s="532" t="e">
        <f>SUM(E11:E16)</f>
        <v>#DIV/0!</v>
      </c>
      <c r="F10" s="428">
        <f>ROUND(I10+K10+M10+O10+Q10+S10+U10+W10+Y10,2)</f>
        <v>0</v>
      </c>
      <c r="G10" s="428">
        <f>ROUND(J10+L10+N10+P10+R10+T10+V10+X10+Z10,2)</f>
        <v>0</v>
      </c>
      <c r="H10" s="428">
        <f t="shared" ref="H10:Z10" si="8">SUM(H11:H16)</f>
        <v>0</v>
      </c>
      <c r="I10" s="442">
        <f t="shared" si="8"/>
        <v>0</v>
      </c>
      <c r="J10" s="442">
        <f t="shared" si="8"/>
        <v>0</v>
      </c>
      <c r="K10" s="442">
        <f t="shared" si="8"/>
        <v>0</v>
      </c>
      <c r="L10" s="442">
        <f t="shared" si="8"/>
        <v>0</v>
      </c>
      <c r="M10" s="442">
        <f t="shared" si="8"/>
        <v>0</v>
      </c>
      <c r="N10" s="442">
        <f t="shared" si="8"/>
        <v>0</v>
      </c>
      <c r="O10" s="442">
        <f t="shared" si="8"/>
        <v>0</v>
      </c>
      <c r="P10" s="442">
        <f t="shared" si="8"/>
        <v>0</v>
      </c>
      <c r="Q10" s="442">
        <f t="shared" si="8"/>
        <v>0</v>
      </c>
      <c r="R10" s="442">
        <f t="shared" si="8"/>
        <v>0</v>
      </c>
      <c r="S10" s="442">
        <f t="shared" si="8"/>
        <v>0</v>
      </c>
      <c r="T10" s="442">
        <f t="shared" si="8"/>
        <v>0</v>
      </c>
      <c r="U10" s="442">
        <f t="shared" si="8"/>
        <v>0</v>
      </c>
      <c r="V10" s="442">
        <f t="shared" si="8"/>
        <v>0</v>
      </c>
      <c r="W10" s="442">
        <f t="shared" si="8"/>
        <v>0</v>
      </c>
      <c r="X10" s="442">
        <f t="shared" si="8"/>
        <v>0</v>
      </c>
      <c r="Y10" s="442">
        <f t="shared" si="8"/>
        <v>0</v>
      </c>
      <c r="Z10" s="442">
        <f t="shared" si="8"/>
        <v>0</v>
      </c>
      <c r="AA10" s="430"/>
      <c r="AB10" s="430"/>
      <c r="AC10" s="430"/>
      <c r="AD10" s="430"/>
      <c r="AE10" s="430"/>
      <c r="AF10" s="431"/>
      <c r="AG10" s="431"/>
      <c r="AH10" s="431"/>
      <c r="AI10" s="431"/>
      <c r="AJ10" s="431"/>
      <c r="AK10" s="431"/>
      <c r="AL10" s="431"/>
      <c r="AM10" s="431"/>
      <c r="AN10" s="431"/>
      <c r="AO10" s="431"/>
      <c r="AP10" s="431"/>
      <c r="AQ10" s="431"/>
      <c r="AR10" s="431"/>
      <c r="AS10" s="431"/>
      <c r="AT10" s="431"/>
      <c r="AU10" s="431"/>
      <c r="AV10" s="430"/>
      <c r="AW10" s="430"/>
      <c r="AX10" s="430"/>
      <c r="AY10" s="430"/>
      <c r="AZ10" s="430"/>
      <c r="BA10" s="430"/>
      <c r="BB10" s="430"/>
      <c r="BC10" s="430"/>
      <c r="BD10" s="430"/>
      <c r="BE10" s="430"/>
      <c r="BF10" s="430"/>
      <c r="BG10" s="430"/>
      <c r="BH10" s="430"/>
      <c r="BI10" s="430"/>
      <c r="BJ10" s="430"/>
      <c r="BK10" s="430"/>
      <c r="BL10" s="430"/>
      <c r="BM10" s="430"/>
      <c r="BN10" s="430"/>
      <c r="BO10" s="430"/>
      <c r="BP10" s="430"/>
      <c r="BQ10" s="430"/>
    </row>
    <row r="11" spans="1:69">
      <c r="A11" s="437" t="s">
        <v>242</v>
      </c>
      <c r="B11" s="438" t="s">
        <v>461</v>
      </c>
      <c r="C11" s="443">
        <v>1</v>
      </c>
      <c r="D11" s="428">
        <f t="shared" ref="D11:D23" si="9">IF(C11="IZVĒLIETIES!","norādiet likmi!",F11+G11)</f>
        <v>0</v>
      </c>
      <c r="E11" s="533" t="e">
        <f t="shared" ref="E11:E20" si="10">D11/$D$24</f>
        <v>#DIV/0!</v>
      </c>
      <c r="F11" s="439">
        <f t="shared" ref="F11:F16" si="11">ROUND(I11+K11+M11+O11+Q11+S11+U11+W11+Y11,2)</f>
        <v>0</v>
      </c>
      <c r="G11" s="439">
        <f>ROUND(J11+L11+N11+P11+R11+T11+V11+X11+Z11,2)</f>
        <v>0</v>
      </c>
      <c r="H11" s="439">
        <f>IF(C11&lt;=1,F11*C11,0)</f>
        <v>0</v>
      </c>
      <c r="I11" s="531"/>
      <c r="J11" s="531"/>
      <c r="K11" s="531"/>
      <c r="L11" s="531"/>
      <c r="M11" s="531"/>
      <c r="N11" s="531"/>
      <c r="O11" s="531"/>
      <c r="P11" s="531"/>
      <c r="Q11" s="531"/>
      <c r="R11" s="531"/>
      <c r="S11" s="531"/>
      <c r="T11" s="531"/>
      <c r="U11" s="531"/>
      <c r="V11" s="531"/>
      <c r="W11" s="531"/>
      <c r="X11" s="531"/>
      <c r="Y11" s="531"/>
      <c r="Z11" s="531"/>
      <c r="AF11" s="419"/>
      <c r="AG11" s="419"/>
      <c r="AH11" s="419"/>
      <c r="AI11" s="419"/>
      <c r="AJ11" s="419"/>
      <c r="AK11" s="419"/>
      <c r="AL11" s="419"/>
      <c r="AM11" s="419"/>
      <c r="AN11" s="419"/>
      <c r="AO11" s="419"/>
      <c r="AP11" s="419"/>
      <c r="AQ11" s="419"/>
      <c r="AR11" s="419"/>
      <c r="AS11" s="419"/>
      <c r="AT11" s="419"/>
      <c r="AU11" s="419"/>
    </row>
    <row r="12" spans="1:69">
      <c r="A12" s="437" t="s">
        <v>244</v>
      </c>
      <c r="B12" s="438" t="s">
        <v>245</v>
      </c>
      <c r="C12" s="332">
        <v>0.45</v>
      </c>
      <c r="D12" s="428">
        <f t="shared" si="9"/>
        <v>0</v>
      </c>
      <c r="E12" s="533" t="e">
        <f t="shared" si="10"/>
        <v>#DIV/0!</v>
      </c>
      <c r="F12" s="439">
        <f t="shared" si="11"/>
        <v>0</v>
      </c>
      <c r="G12" s="439">
        <f t="shared" si="6"/>
        <v>0</v>
      </c>
      <c r="H12" s="439">
        <f t="shared" ref="H12:H18" si="12">IF(C12&lt;1,F12*C12,0)</f>
        <v>0</v>
      </c>
      <c r="I12" s="531"/>
      <c r="J12" s="531"/>
      <c r="K12" s="531"/>
      <c r="L12" s="531"/>
      <c r="M12" s="531"/>
      <c r="N12" s="531"/>
      <c r="O12" s="531"/>
      <c r="P12" s="531"/>
      <c r="Q12" s="531"/>
      <c r="R12" s="531"/>
      <c r="S12" s="531"/>
      <c r="T12" s="531"/>
      <c r="U12" s="531"/>
      <c r="V12" s="531"/>
      <c r="W12" s="531"/>
      <c r="X12" s="531"/>
      <c r="Y12" s="531"/>
      <c r="Z12" s="531"/>
      <c r="AF12" s="419"/>
      <c r="AG12" s="419"/>
      <c r="AH12" s="419"/>
      <c r="AI12" s="419"/>
      <c r="AJ12" s="419"/>
      <c r="AK12" s="419"/>
      <c r="AL12" s="419"/>
      <c r="AM12" s="419"/>
      <c r="AN12" s="419"/>
      <c r="AO12" s="419"/>
      <c r="AP12" s="419"/>
      <c r="AQ12" s="419"/>
      <c r="AR12" s="419"/>
      <c r="AS12" s="419"/>
      <c r="AT12" s="419"/>
      <c r="AU12" s="419"/>
    </row>
    <row r="13" spans="1:69">
      <c r="A13" s="437" t="s">
        <v>246</v>
      </c>
      <c r="B13" s="438" t="s">
        <v>456</v>
      </c>
      <c r="C13" s="332">
        <v>0.45</v>
      </c>
      <c r="D13" s="428">
        <f t="shared" si="9"/>
        <v>0</v>
      </c>
      <c r="E13" s="533" t="e">
        <f t="shared" si="10"/>
        <v>#DIV/0!</v>
      </c>
      <c r="F13" s="439">
        <f t="shared" si="11"/>
        <v>0</v>
      </c>
      <c r="G13" s="439">
        <f t="shared" si="6"/>
        <v>0</v>
      </c>
      <c r="H13" s="439">
        <f t="shared" si="12"/>
        <v>0</v>
      </c>
      <c r="I13" s="531"/>
      <c r="J13" s="531"/>
      <c r="K13" s="531"/>
      <c r="L13" s="531"/>
      <c r="M13" s="531"/>
      <c r="N13" s="531"/>
      <c r="O13" s="531"/>
      <c r="P13" s="531"/>
      <c r="Q13" s="531"/>
      <c r="R13" s="531"/>
      <c r="S13" s="531"/>
      <c r="T13" s="531"/>
      <c r="U13" s="531"/>
      <c r="V13" s="531"/>
      <c r="W13" s="531"/>
      <c r="X13" s="531"/>
      <c r="Y13" s="531"/>
      <c r="Z13" s="531"/>
      <c r="AF13" s="419"/>
      <c r="AG13" s="419"/>
      <c r="AH13" s="419"/>
      <c r="AI13" s="419"/>
      <c r="AJ13" s="419"/>
      <c r="AK13" s="419"/>
      <c r="AL13" s="419"/>
      <c r="AM13" s="419"/>
      <c r="AN13" s="419"/>
      <c r="AO13" s="419"/>
      <c r="AP13" s="419"/>
      <c r="AQ13" s="419"/>
      <c r="AR13" s="419"/>
      <c r="AS13" s="419"/>
      <c r="AT13" s="419"/>
      <c r="AU13" s="419"/>
    </row>
    <row r="14" spans="1:69" ht="12.75" customHeight="1">
      <c r="A14" s="437" t="s">
        <v>247</v>
      </c>
      <c r="B14" s="469" t="s">
        <v>370</v>
      </c>
      <c r="C14" s="332">
        <v>0.45</v>
      </c>
      <c r="D14" s="428">
        <f t="shared" si="9"/>
        <v>0</v>
      </c>
      <c r="E14" s="533" t="e">
        <f t="shared" si="10"/>
        <v>#DIV/0!</v>
      </c>
      <c r="F14" s="439">
        <f t="shared" si="11"/>
        <v>0</v>
      </c>
      <c r="G14" s="439">
        <f>ROUND(J14+L14+N14+P14+R14+T14+V14+X14+Z14,2)</f>
        <v>0</v>
      </c>
      <c r="H14" s="439">
        <f t="shared" si="12"/>
        <v>0</v>
      </c>
      <c r="I14" s="531"/>
      <c r="J14" s="531"/>
      <c r="K14" s="531"/>
      <c r="L14" s="531"/>
      <c r="M14" s="531"/>
      <c r="N14" s="531"/>
      <c r="O14" s="531"/>
      <c r="P14" s="531"/>
      <c r="Q14" s="531"/>
      <c r="R14" s="531"/>
      <c r="S14" s="531"/>
      <c r="T14" s="531"/>
      <c r="U14" s="531"/>
      <c r="V14" s="531"/>
      <c r="W14" s="531"/>
      <c r="X14" s="531"/>
      <c r="Y14" s="531"/>
      <c r="Z14" s="531"/>
      <c r="AF14" s="419"/>
      <c r="AG14" s="419"/>
      <c r="AH14" s="419"/>
      <c r="AI14" s="419"/>
      <c r="AJ14" s="419"/>
      <c r="AK14" s="419"/>
      <c r="AL14" s="419"/>
      <c r="AM14" s="419"/>
      <c r="AN14" s="419"/>
      <c r="AO14" s="419"/>
      <c r="AP14" s="419"/>
      <c r="AQ14" s="419"/>
      <c r="AR14" s="419"/>
      <c r="AS14" s="419"/>
      <c r="AT14" s="419"/>
      <c r="AU14" s="419"/>
    </row>
    <row r="15" spans="1:69">
      <c r="A15" s="437" t="s">
        <v>248</v>
      </c>
      <c r="B15" s="438" t="s">
        <v>249</v>
      </c>
      <c r="C15" s="332">
        <v>0.45</v>
      </c>
      <c r="D15" s="428">
        <f t="shared" si="9"/>
        <v>0</v>
      </c>
      <c r="E15" s="533" t="e">
        <f t="shared" si="10"/>
        <v>#DIV/0!</v>
      </c>
      <c r="F15" s="439">
        <f t="shared" si="11"/>
        <v>0</v>
      </c>
      <c r="G15" s="439">
        <f t="shared" si="6"/>
        <v>0</v>
      </c>
      <c r="H15" s="439">
        <f t="shared" si="12"/>
        <v>0</v>
      </c>
      <c r="I15" s="531"/>
      <c r="J15" s="531"/>
      <c r="K15" s="531"/>
      <c r="L15" s="531"/>
      <c r="M15" s="531"/>
      <c r="N15" s="531"/>
      <c r="O15" s="531"/>
      <c r="P15" s="531"/>
      <c r="Q15" s="531"/>
      <c r="R15" s="531"/>
      <c r="S15" s="531"/>
      <c r="T15" s="531"/>
      <c r="U15" s="531"/>
      <c r="V15" s="531"/>
      <c r="W15" s="531"/>
      <c r="X15" s="531"/>
      <c r="Y15" s="531"/>
      <c r="Z15" s="531"/>
      <c r="AF15" s="419"/>
      <c r="AG15" s="419"/>
      <c r="AH15" s="419"/>
      <c r="AI15" s="419"/>
      <c r="AJ15" s="419"/>
      <c r="AK15" s="419"/>
      <c r="AL15" s="419"/>
      <c r="AM15" s="419"/>
      <c r="AN15" s="419"/>
      <c r="AO15" s="419"/>
      <c r="AP15" s="419"/>
      <c r="AQ15" s="419"/>
      <c r="AR15" s="419"/>
      <c r="AS15" s="419"/>
      <c r="AT15" s="419"/>
      <c r="AU15" s="419"/>
    </row>
    <row r="16" spans="1:69">
      <c r="A16" s="437" t="s">
        <v>250</v>
      </c>
      <c r="B16" s="438" t="s">
        <v>165</v>
      </c>
      <c r="C16" s="332">
        <v>0.45</v>
      </c>
      <c r="D16" s="428">
        <f t="shared" si="9"/>
        <v>0</v>
      </c>
      <c r="E16" s="533" t="e">
        <f t="shared" si="10"/>
        <v>#DIV/0!</v>
      </c>
      <c r="F16" s="439">
        <f t="shared" si="11"/>
        <v>0</v>
      </c>
      <c r="G16" s="439">
        <f t="shared" si="6"/>
        <v>0</v>
      </c>
      <c r="H16" s="439">
        <f t="shared" si="12"/>
        <v>0</v>
      </c>
      <c r="I16" s="531"/>
      <c r="J16" s="531"/>
      <c r="K16" s="531"/>
      <c r="L16" s="531"/>
      <c r="M16" s="531"/>
      <c r="N16" s="531"/>
      <c r="O16" s="531"/>
      <c r="P16" s="531"/>
      <c r="Q16" s="531"/>
      <c r="R16" s="531"/>
      <c r="S16" s="531"/>
      <c r="T16" s="531"/>
      <c r="U16" s="531"/>
      <c r="V16" s="531"/>
      <c r="W16" s="531"/>
      <c r="X16" s="531"/>
      <c r="Y16" s="531"/>
      <c r="Z16" s="531"/>
      <c r="AF16" s="419"/>
      <c r="AG16" s="419"/>
      <c r="AH16" s="419"/>
      <c r="AI16" s="419"/>
      <c r="AJ16" s="419"/>
      <c r="AK16" s="419"/>
      <c r="AL16" s="419"/>
      <c r="AM16" s="419"/>
      <c r="AN16" s="419"/>
      <c r="AO16" s="419"/>
      <c r="AP16" s="419"/>
      <c r="AQ16" s="419"/>
      <c r="AR16" s="419"/>
      <c r="AS16" s="419"/>
      <c r="AT16" s="419"/>
      <c r="AU16" s="419"/>
    </row>
    <row r="17" spans="1:69" s="434" customFormat="1">
      <c r="A17" s="423">
        <v>9</v>
      </c>
      <c r="B17" s="424" t="s">
        <v>252</v>
      </c>
      <c r="C17" s="400">
        <v>0.45</v>
      </c>
      <c r="D17" s="428">
        <f t="shared" si="9"/>
        <v>0</v>
      </c>
      <c r="E17" s="532" t="e">
        <f t="shared" si="10"/>
        <v>#DIV/0!</v>
      </c>
      <c r="F17" s="428">
        <f t="shared" si="6"/>
        <v>0</v>
      </c>
      <c r="G17" s="428">
        <f t="shared" si="6"/>
        <v>0</v>
      </c>
      <c r="H17" s="428">
        <f t="shared" si="12"/>
        <v>0</v>
      </c>
      <c r="I17" s="435">
        <v>0</v>
      </c>
      <c r="J17" s="531"/>
      <c r="K17" s="435">
        <v>0</v>
      </c>
      <c r="L17" s="531"/>
      <c r="M17" s="435">
        <v>0</v>
      </c>
      <c r="N17" s="531"/>
      <c r="O17" s="435">
        <v>0</v>
      </c>
      <c r="P17" s="531"/>
      <c r="Q17" s="435">
        <v>0</v>
      </c>
      <c r="R17" s="531"/>
      <c r="S17" s="435">
        <v>0</v>
      </c>
      <c r="T17" s="531"/>
      <c r="U17" s="435">
        <v>0</v>
      </c>
      <c r="V17" s="531"/>
      <c r="W17" s="435">
        <v>0</v>
      </c>
      <c r="X17" s="531"/>
      <c r="Y17" s="435">
        <v>0</v>
      </c>
      <c r="Z17" s="531"/>
      <c r="AA17" s="430"/>
      <c r="AB17" s="430"/>
      <c r="AC17" s="430"/>
      <c r="AD17" s="430"/>
      <c r="AE17" s="430"/>
      <c r="AF17" s="431"/>
      <c r="AG17" s="431"/>
      <c r="AH17" s="431"/>
      <c r="AI17" s="431"/>
      <c r="AJ17" s="431"/>
      <c r="AK17" s="431"/>
      <c r="AL17" s="431"/>
      <c r="AM17" s="431"/>
      <c r="AN17" s="431"/>
      <c r="AO17" s="431"/>
      <c r="AP17" s="431"/>
      <c r="AQ17" s="431"/>
      <c r="AR17" s="431"/>
      <c r="AS17" s="431"/>
      <c r="AT17" s="431"/>
      <c r="AU17" s="431"/>
      <c r="AV17" s="430"/>
      <c r="AW17" s="430"/>
      <c r="AX17" s="430"/>
      <c r="AY17" s="430"/>
      <c r="AZ17" s="430"/>
      <c r="BA17" s="430"/>
      <c r="BB17" s="430"/>
      <c r="BC17" s="430"/>
      <c r="BD17" s="430"/>
      <c r="BE17" s="430"/>
      <c r="BF17" s="430"/>
      <c r="BG17" s="430"/>
      <c r="BH17" s="430"/>
      <c r="BI17" s="430"/>
      <c r="BJ17" s="430"/>
      <c r="BK17" s="430"/>
      <c r="BL17" s="430"/>
      <c r="BM17" s="430"/>
      <c r="BN17" s="430"/>
      <c r="BO17" s="430"/>
      <c r="BP17" s="430"/>
      <c r="BQ17" s="430"/>
    </row>
    <row r="18" spans="1:69" s="434" customFormat="1">
      <c r="A18" s="423">
        <v>10</v>
      </c>
      <c r="B18" s="424" t="s">
        <v>253</v>
      </c>
      <c r="C18" s="400">
        <v>0.45</v>
      </c>
      <c r="D18" s="428">
        <f t="shared" si="9"/>
        <v>0</v>
      </c>
      <c r="E18" s="532" t="e">
        <f t="shared" si="10"/>
        <v>#DIV/0!</v>
      </c>
      <c r="F18" s="428">
        <f>ROUND(I18+K18+M18+O18+Q18+S18+U18+W18+Y18,2)</f>
        <v>0</v>
      </c>
      <c r="G18" s="428">
        <f t="shared" si="6"/>
        <v>0</v>
      </c>
      <c r="H18" s="428">
        <f t="shared" si="12"/>
        <v>0</v>
      </c>
      <c r="I18" s="440">
        <v>0</v>
      </c>
      <c r="J18" s="531"/>
      <c r="K18" s="440">
        <v>0</v>
      </c>
      <c r="L18" s="531"/>
      <c r="M18" s="440">
        <v>0</v>
      </c>
      <c r="N18" s="531"/>
      <c r="O18" s="440">
        <v>0</v>
      </c>
      <c r="P18" s="531"/>
      <c r="Q18" s="440">
        <v>0</v>
      </c>
      <c r="R18" s="531"/>
      <c r="S18" s="440">
        <v>0</v>
      </c>
      <c r="T18" s="531"/>
      <c r="U18" s="440">
        <v>0</v>
      </c>
      <c r="V18" s="531"/>
      <c r="W18" s="440">
        <v>0</v>
      </c>
      <c r="X18" s="531"/>
      <c r="Y18" s="440">
        <v>0</v>
      </c>
      <c r="Z18" s="531"/>
      <c r="AA18" s="430"/>
      <c r="AB18" s="430"/>
      <c r="AC18" s="430"/>
      <c r="AD18" s="430"/>
      <c r="AE18" s="430"/>
      <c r="AF18" s="431"/>
      <c r="AG18" s="431"/>
      <c r="AH18" s="431"/>
      <c r="AI18" s="431"/>
      <c r="AJ18" s="431"/>
      <c r="AK18" s="431"/>
      <c r="AL18" s="431"/>
      <c r="AM18" s="431"/>
      <c r="AN18" s="431"/>
      <c r="AO18" s="431"/>
      <c r="AP18" s="431"/>
      <c r="AQ18" s="431"/>
      <c r="AR18" s="431"/>
      <c r="AS18" s="431"/>
      <c r="AT18" s="431"/>
      <c r="AU18" s="431"/>
      <c r="AV18" s="430"/>
      <c r="AW18" s="430"/>
      <c r="AX18" s="430"/>
      <c r="AY18" s="430"/>
      <c r="AZ18" s="430"/>
      <c r="BA18" s="430"/>
      <c r="BB18" s="430"/>
      <c r="BC18" s="430"/>
      <c r="BD18" s="430"/>
      <c r="BE18" s="430"/>
      <c r="BF18" s="430"/>
      <c r="BG18" s="430"/>
      <c r="BH18" s="430"/>
      <c r="BI18" s="430"/>
      <c r="BJ18" s="430"/>
      <c r="BK18" s="430"/>
      <c r="BL18" s="430"/>
      <c r="BM18" s="430"/>
      <c r="BN18" s="430"/>
      <c r="BO18" s="430"/>
      <c r="BP18" s="430"/>
      <c r="BQ18" s="430"/>
    </row>
    <row r="19" spans="1:69" s="434" customFormat="1" ht="25.5">
      <c r="A19" s="423">
        <v>11</v>
      </c>
      <c r="B19" s="424" t="s">
        <v>462</v>
      </c>
      <c r="C19" s="444">
        <v>1</v>
      </c>
      <c r="D19" s="428">
        <f t="shared" si="9"/>
        <v>0</v>
      </c>
      <c r="E19" s="532" t="e">
        <f t="shared" si="10"/>
        <v>#DIV/0!</v>
      </c>
      <c r="F19" s="428">
        <f>ROUND(I19+K19+M19+O19+Q19+S19+U19+W19+Y19,2)</f>
        <v>0</v>
      </c>
      <c r="G19" s="428">
        <f t="shared" si="6"/>
        <v>0</v>
      </c>
      <c r="H19" s="428">
        <f>IF(C19&lt;=1,F19*C19,0)</f>
        <v>0</v>
      </c>
      <c r="I19" s="531"/>
      <c r="J19" s="531"/>
      <c r="K19" s="531"/>
      <c r="L19" s="531"/>
      <c r="M19" s="531"/>
      <c r="N19" s="531"/>
      <c r="O19" s="531"/>
      <c r="P19" s="531"/>
      <c r="Q19" s="531"/>
      <c r="R19" s="531"/>
      <c r="S19" s="531"/>
      <c r="T19" s="531"/>
      <c r="U19" s="531"/>
      <c r="V19" s="531"/>
      <c r="W19" s="531"/>
      <c r="X19" s="531"/>
      <c r="Y19" s="531"/>
      <c r="Z19" s="531"/>
      <c r="AA19" s="430"/>
      <c r="AB19" s="430"/>
      <c r="AC19" s="430"/>
      <c r="AD19" s="430"/>
      <c r="AE19" s="430"/>
      <c r="AF19" s="431"/>
      <c r="AG19" s="431"/>
      <c r="AH19" s="431"/>
      <c r="AI19" s="431"/>
      <c r="AJ19" s="431"/>
      <c r="AK19" s="431"/>
      <c r="AL19" s="431"/>
      <c r="AM19" s="431"/>
      <c r="AN19" s="431"/>
      <c r="AO19" s="431"/>
      <c r="AP19" s="431"/>
      <c r="AQ19" s="431"/>
      <c r="AR19" s="431"/>
      <c r="AS19" s="431"/>
      <c r="AT19" s="431"/>
      <c r="AU19" s="431"/>
      <c r="AV19" s="430"/>
      <c r="AW19" s="430"/>
      <c r="AX19" s="430"/>
      <c r="AY19" s="430"/>
      <c r="AZ19" s="430"/>
      <c r="BA19" s="430"/>
      <c r="BB19" s="430"/>
      <c r="BC19" s="430"/>
      <c r="BD19" s="430"/>
      <c r="BE19" s="430"/>
      <c r="BF19" s="430"/>
      <c r="BG19" s="430"/>
      <c r="BH19" s="430"/>
      <c r="BI19" s="430"/>
      <c r="BJ19" s="430"/>
      <c r="BK19" s="430"/>
      <c r="BL19" s="430"/>
      <c r="BM19" s="430"/>
      <c r="BN19" s="430"/>
      <c r="BO19" s="430"/>
      <c r="BP19" s="430"/>
      <c r="BQ19" s="430"/>
    </row>
    <row r="20" spans="1:69" s="434" customFormat="1">
      <c r="A20" s="423">
        <v>13</v>
      </c>
      <c r="B20" s="424" t="s">
        <v>256</v>
      </c>
      <c r="C20" s="400">
        <v>0.45</v>
      </c>
      <c r="D20" s="428">
        <f t="shared" si="9"/>
        <v>0</v>
      </c>
      <c r="E20" s="532" t="e">
        <f t="shared" si="10"/>
        <v>#DIV/0!</v>
      </c>
      <c r="F20" s="428">
        <f t="shared" si="6"/>
        <v>0</v>
      </c>
      <c r="G20" s="428">
        <f t="shared" si="6"/>
        <v>0</v>
      </c>
      <c r="H20" s="428">
        <f>IF(C20&lt;1,F20*C20,0)</f>
        <v>0</v>
      </c>
      <c r="I20" s="435">
        <v>0</v>
      </c>
      <c r="J20" s="531"/>
      <c r="K20" s="435">
        <v>0</v>
      </c>
      <c r="L20" s="531"/>
      <c r="M20" s="435">
        <v>0</v>
      </c>
      <c r="N20" s="531"/>
      <c r="O20" s="435">
        <v>0</v>
      </c>
      <c r="P20" s="531"/>
      <c r="Q20" s="435">
        <v>0</v>
      </c>
      <c r="R20" s="531"/>
      <c r="S20" s="435">
        <v>0</v>
      </c>
      <c r="T20" s="531"/>
      <c r="U20" s="435">
        <v>0</v>
      </c>
      <c r="V20" s="531"/>
      <c r="W20" s="435">
        <v>0</v>
      </c>
      <c r="X20" s="531"/>
      <c r="Y20" s="435">
        <v>0</v>
      </c>
      <c r="Z20" s="531"/>
      <c r="AA20" s="430"/>
      <c r="AB20" s="430"/>
      <c r="AC20" s="430"/>
      <c r="AD20" s="430"/>
      <c r="AE20" s="430"/>
      <c r="AF20" s="431"/>
      <c r="AG20" s="431"/>
      <c r="AH20" s="431"/>
      <c r="AI20" s="431"/>
      <c r="AJ20" s="431"/>
      <c r="AK20" s="431"/>
      <c r="AL20" s="431"/>
      <c r="AM20" s="431"/>
      <c r="AN20" s="431"/>
      <c r="AO20" s="431"/>
      <c r="AP20" s="431"/>
      <c r="AQ20" s="431"/>
      <c r="AR20" s="431"/>
      <c r="AS20" s="431"/>
      <c r="AT20" s="431"/>
      <c r="AU20" s="431"/>
      <c r="AV20" s="430"/>
      <c r="AW20" s="430"/>
      <c r="AX20" s="430"/>
      <c r="AY20" s="430"/>
      <c r="AZ20" s="430"/>
      <c r="BA20" s="430"/>
      <c r="BB20" s="430"/>
      <c r="BC20" s="430"/>
      <c r="BD20" s="430"/>
      <c r="BE20" s="430"/>
      <c r="BF20" s="430"/>
      <c r="BG20" s="430"/>
      <c r="BH20" s="430"/>
      <c r="BI20" s="430"/>
      <c r="BJ20" s="430"/>
      <c r="BK20" s="430"/>
      <c r="BL20" s="430"/>
      <c r="BM20" s="430"/>
      <c r="BN20" s="430"/>
      <c r="BO20" s="430"/>
      <c r="BP20" s="430"/>
      <c r="BQ20" s="430"/>
    </row>
    <row r="21" spans="1:69" s="434" customFormat="1">
      <c r="A21" s="423">
        <v>15</v>
      </c>
      <c r="B21" s="424" t="s">
        <v>258</v>
      </c>
      <c r="C21" s="445"/>
      <c r="D21" s="428">
        <f t="shared" si="9"/>
        <v>0</v>
      </c>
      <c r="E21" s="532" t="e">
        <f>SUM(E22:E23)</f>
        <v>#DIV/0!</v>
      </c>
      <c r="F21" s="428">
        <f>ROUND(I21+K21+M21+O21+Q21+S21+U21+W21+Y21,2)</f>
        <v>0</v>
      </c>
      <c r="G21" s="428">
        <f>ROUND(J21+L21+N21+P21+R21+T21+V21+X21+Z21,2)</f>
        <v>0</v>
      </c>
      <c r="H21" s="428">
        <f>SUM(H22:H23)</f>
        <v>0</v>
      </c>
      <c r="I21" s="428">
        <f>SUM(I22:I23)</f>
        <v>0</v>
      </c>
      <c r="J21" s="428">
        <f t="shared" ref="J21:Z21" si="13">SUM(J22:J23)</f>
        <v>0</v>
      </c>
      <c r="K21" s="428">
        <f t="shared" si="13"/>
        <v>0</v>
      </c>
      <c r="L21" s="428">
        <f t="shared" si="13"/>
        <v>0</v>
      </c>
      <c r="M21" s="428">
        <f t="shared" si="13"/>
        <v>0</v>
      </c>
      <c r="N21" s="428">
        <f t="shared" si="13"/>
        <v>0</v>
      </c>
      <c r="O21" s="428">
        <f t="shared" si="13"/>
        <v>0</v>
      </c>
      <c r="P21" s="428">
        <f t="shared" si="13"/>
        <v>0</v>
      </c>
      <c r="Q21" s="428">
        <f t="shared" si="13"/>
        <v>0</v>
      </c>
      <c r="R21" s="428">
        <f t="shared" si="13"/>
        <v>0</v>
      </c>
      <c r="S21" s="428">
        <f t="shared" si="13"/>
        <v>0</v>
      </c>
      <c r="T21" s="428">
        <f t="shared" si="13"/>
        <v>0</v>
      </c>
      <c r="U21" s="428">
        <f t="shared" si="13"/>
        <v>0</v>
      </c>
      <c r="V21" s="428">
        <f t="shared" si="13"/>
        <v>0</v>
      </c>
      <c r="W21" s="428">
        <f t="shared" si="13"/>
        <v>0</v>
      </c>
      <c r="X21" s="428">
        <f t="shared" si="13"/>
        <v>0</v>
      </c>
      <c r="Y21" s="428">
        <f t="shared" si="13"/>
        <v>0</v>
      </c>
      <c r="Z21" s="428">
        <f t="shared" si="13"/>
        <v>0</v>
      </c>
      <c r="AA21" s="430"/>
      <c r="AB21" s="430"/>
      <c r="AC21" s="430"/>
      <c r="AD21" s="430"/>
      <c r="AE21" s="430"/>
      <c r="AF21" s="431"/>
      <c r="AG21" s="431"/>
      <c r="AH21" s="431"/>
      <c r="AI21" s="431"/>
      <c r="AJ21" s="431"/>
      <c r="AK21" s="431"/>
      <c r="AL21" s="431"/>
      <c r="AM21" s="431"/>
      <c r="AN21" s="431"/>
      <c r="AO21" s="431"/>
      <c r="AP21" s="431"/>
      <c r="AQ21" s="431"/>
      <c r="AR21" s="431"/>
      <c r="AS21" s="431"/>
      <c r="AT21" s="431"/>
      <c r="AU21" s="431"/>
      <c r="AV21" s="430"/>
      <c r="AW21" s="430"/>
      <c r="AX21" s="430"/>
      <c r="AY21" s="430"/>
      <c r="AZ21" s="430"/>
      <c r="BA21" s="430"/>
      <c r="BB21" s="430"/>
      <c r="BC21" s="430"/>
      <c r="BD21" s="430"/>
      <c r="BE21" s="430"/>
      <c r="BF21" s="430"/>
      <c r="BG21" s="430"/>
      <c r="BH21" s="430"/>
      <c r="BI21" s="430"/>
      <c r="BJ21" s="430"/>
      <c r="BK21" s="430"/>
      <c r="BL21" s="430"/>
      <c r="BM21" s="430"/>
      <c r="BN21" s="430"/>
      <c r="BO21" s="430"/>
      <c r="BP21" s="430"/>
      <c r="BQ21" s="430"/>
    </row>
    <row r="22" spans="1:69">
      <c r="A22" s="437" t="s">
        <v>476</v>
      </c>
      <c r="B22" s="438" t="s">
        <v>438</v>
      </c>
      <c r="C22" s="332">
        <v>0.45</v>
      </c>
      <c r="D22" s="439">
        <f t="shared" si="9"/>
        <v>0</v>
      </c>
      <c r="E22" s="533" t="e">
        <f>D22/$D$24</f>
        <v>#DIV/0!</v>
      </c>
      <c r="F22" s="439">
        <f t="shared" ref="F22:G23" si="14">ROUND(I22+K22+M22+O22+Q22+S22+U22+W22+Y22,2)</f>
        <v>0</v>
      </c>
      <c r="G22" s="439">
        <f t="shared" si="14"/>
        <v>0</v>
      </c>
      <c r="H22" s="428">
        <f>IF(C22&lt;1,F22*C22,0)</f>
        <v>0</v>
      </c>
      <c r="I22" s="440">
        <v>0</v>
      </c>
      <c r="J22" s="440">
        <v>0</v>
      </c>
      <c r="K22" s="440">
        <v>0</v>
      </c>
      <c r="L22" s="440">
        <v>0</v>
      </c>
      <c r="M22" s="440">
        <v>0</v>
      </c>
      <c r="N22" s="440">
        <v>0</v>
      </c>
      <c r="O22" s="440">
        <v>0</v>
      </c>
      <c r="P22" s="440">
        <v>0</v>
      </c>
      <c r="Q22" s="440">
        <v>0</v>
      </c>
      <c r="R22" s="440">
        <v>0</v>
      </c>
      <c r="S22" s="440">
        <v>0</v>
      </c>
      <c r="T22" s="440">
        <v>0</v>
      </c>
      <c r="U22" s="440">
        <v>0</v>
      </c>
      <c r="V22" s="440">
        <v>0</v>
      </c>
      <c r="W22" s="440">
        <v>0</v>
      </c>
      <c r="X22" s="440">
        <v>0</v>
      </c>
      <c r="Y22" s="440">
        <v>0</v>
      </c>
      <c r="Z22" s="440">
        <v>0</v>
      </c>
      <c r="AF22" s="419"/>
      <c r="AG22" s="419"/>
      <c r="AH22" s="419"/>
      <c r="AI22" s="419"/>
      <c r="AJ22" s="419"/>
      <c r="AK22" s="419"/>
      <c r="AL22" s="419"/>
      <c r="AM22" s="419"/>
      <c r="AN22" s="419"/>
      <c r="AO22" s="419"/>
      <c r="AP22" s="419"/>
      <c r="AQ22" s="419"/>
      <c r="AR22" s="419"/>
      <c r="AS22" s="419"/>
      <c r="AT22" s="419"/>
      <c r="AU22" s="419"/>
    </row>
    <row r="23" spans="1:69">
      <c r="A23" s="437" t="s">
        <v>477</v>
      </c>
      <c r="B23" s="438" t="s">
        <v>439</v>
      </c>
      <c r="C23" s="332">
        <v>0.45</v>
      </c>
      <c r="D23" s="439">
        <f t="shared" si="9"/>
        <v>0</v>
      </c>
      <c r="E23" s="533" t="e">
        <f>D23/$D$24</f>
        <v>#DIV/0!</v>
      </c>
      <c r="F23" s="439">
        <f t="shared" si="14"/>
        <v>0</v>
      </c>
      <c r="G23" s="439">
        <f t="shared" si="14"/>
        <v>0</v>
      </c>
      <c r="H23" s="439">
        <f>IF(C23&lt;1,F23*C23,0)</f>
        <v>0</v>
      </c>
      <c r="I23" s="440">
        <v>0</v>
      </c>
      <c r="J23" s="531"/>
      <c r="K23" s="440">
        <v>0</v>
      </c>
      <c r="L23" s="531"/>
      <c r="M23" s="440">
        <v>0</v>
      </c>
      <c r="N23" s="531"/>
      <c r="O23" s="440">
        <v>0</v>
      </c>
      <c r="P23" s="531"/>
      <c r="Q23" s="440">
        <v>0</v>
      </c>
      <c r="R23" s="531"/>
      <c r="S23" s="440">
        <v>0</v>
      </c>
      <c r="T23" s="531"/>
      <c r="U23" s="440">
        <v>0</v>
      </c>
      <c r="V23" s="531"/>
      <c r="W23" s="440">
        <v>0</v>
      </c>
      <c r="X23" s="531"/>
      <c r="Y23" s="440">
        <v>0</v>
      </c>
      <c r="Z23" s="531"/>
      <c r="AF23" s="419"/>
      <c r="AG23" s="419"/>
      <c r="AH23" s="419"/>
      <c r="AI23" s="419"/>
      <c r="AJ23" s="419"/>
      <c r="AK23" s="419"/>
      <c r="AL23" s="419"/>
      <c r="AM23" s="419"/>
      <c r="AN23" s="419"/>
      <c r="AO23" s="419"/>
      <c r="AP23" s="419"/>
      <c r="AQ23" s="419"/>
      <c r="AR23" s="419"/>
      <c r="AS23" s="419"/>
      <c r="AT23" s="419"/>
      <c r="AU23" s="419"/>
    </row>
    <row r="24" spans="1:69" s="434" customFormat="1">
      <c r="A24" s="446"/>
      <c r="B24" s="424" t="s">
        <v>152</v>
      </c>
      <c r="C24" s="447">
        <f>IF(F24=0,0,C14)</f>
        <v>0</v>
      </c>
      <c r="D24" s="442">
        <f>D5+D6+D9+D10+D17+D18+D19+D20+D21</f>
        <v>0</v>
      </c>
      <c r="E24" s="534" t="e">
        <f>SUM(E6,E10,E17,E18,E19,E20,E21)</f>
        <v>#DIV/0!</v>
      </c>
      <c r="F24" s="442">
        <f t="shared" ref="F24:Z24" si="15">F5+F6+F9+F10+F17+F18+F19+F20+F21</f>
        <v>0</v>
      </c>
      <c r="G24" s="442">
        <f t="shared" si="15"/>
        <v>0</v>
      </c>
      <c r="H24" s="442">
        <f t="shared" si="15"/>
        <v>0</v>
      </c>
      <c r="I24" s="442">
        <f t="shared" si="15"/>
        <v>0</v>
      </c>
      <c r="J24" s="442">
        <f t="shared" si="15"/>
        <v>0</v>
      </c>
      <c r="K24" s="442">
        <f t="shared" si="15"/>
        <v>0</v>
      </c>
      <c r="L24" s="442">
        <f t="shared" si="15"/>
        <v>0</v>
      </c>
      <c r="M24" s="442">
        <f t="shared" si="15"/>
        <v>0</v>
      </c>
      <c r="N24" s="442">
        <f t="shared" si="15"/>
        <v>0</v>
      </c>
      <c r="O24" s="442">
        <f t="shared" si="15"/>
        <v>0</v>
      </c>
      <c r="P24" s="442">
        <f t="shared" si="15"/>
        <v>0</v>
      </c>
      <c r="Q24" s="442">
        <f t="shared" si="15"/>
        <v>0</v>
      </c>
      <c r="R24" s="442">
        <f t="shared" si="15"/>
        <v>0</v>
      </c>
      <c r="S24" s="442">
        <f t="shared" si="15"/>
        <v>0</v>
      </c>
      <c r="T24" s="442">
        <f t="shared" si="15"/>
        <v>0</v>
      </c>
      <c r="U24" s="442">
        <f t="shared" si="15"/>
        <v>0</v>
      </c>
      <c r="V24" s="442">
        <f t="shared" si="15"/>
        <v>0</v>
      </c>
      <c r="W24" s="442">
        <f t="shared" si="15"/>
        <v>0</v>
      </c>
      <c r="X24" s="442">
        <f t="shared" si="15"/>
        <v>0</v>
      </c>
      <c r="Y24" s="442">
        <f t="shared" si="15"/>
        <v>0</v>
      </c>
      <c r="Z24" s="442">
        <f t="shared" si="15"/>
        <v>0</v>
      </c>
      <c r="AA24" s="430"/>
      <c r="AB24" s="430"/>
      <c r="AC24" s="430"/>
      <c r="AD24" s="430"/>
      <c r="AE24" s="430"/>
      <c r="AF24" s="431"/>
      <c r="AG24" s="431"/>
      <c r="AH24" s="431"/>
      <c r="AI24" s="431"/>
      <c r="AJ24" s="431"/>
      <c r="AK24" s="431"/>
      <c r="AL24" s="431"/>
      <c r="AM24" s="431"/>
      <c r="AN24" s="431"/>
      <c r="AO24" s="431"/>
      <c r="AP24" s="431"/>
      <c r="AQ24" s="431"/>
      <c r="AR24" s="431"/>
      <c r="AS24" s="431"/>
      <c r="AT24" s="431"/>
      <c r="AU24" s="431"/>
      <c r="AV24" s="430"/>
      <c r="AW24" s="430"/>
      <c r="AX24" s="430"/>
      <c r="AY24" s="430"/>
      <c r="AZ24" s="430"/>
      <c r="BA24" s="430"/>
      <c r="BB24" s="430"/>
      <c r="BC24" s="430"/>
      <c r="BD24" s="430"/>
      <c r="BE24" s="430"/>
      <c r="BF24" s="430"/>
      <c r="BG24" s="430"/>
      <c r="BH24" s="430"/>
      <c r="BI24" s="430"/>
      <c r="BJ24" s="430"/>
      <c r="BK24" s="430"/>
      <c r="BL24" s="430"/>
      <c r="BM24" s="430"/>
      <c r="BN24" s="430"/>
      <c r="BO24" s="430"/>
      <c r="BP24" s="430"/>
      <c r="BQ24" s="430"/>
    </row>
    <row r="25" spans="1:69" s="454" customFormat="1">
      <c r="A25" s="448"/>
      <c r="B25" s="449"/>
      <c r="C25" s="450"/>
      <c r="D25" s="451"/>
      <c r="E25" s="452"/>
      <c r="F25" s="451"/>
      <c r="G25" s="451"/>
      <c r="H25" s="451"/>
      <c r="I25" s="451"/>
      <c r="J25" s="451"/>
      <c r="K25" s="451"/>
      <c r="L25" s="451"/>
      <c r="M25" s="451"/>
      <c r="N25" s="451"/>
      <c r="O25" s="451"/>
      <c r="P25" s="451"/>
      <c r="Q25" s="451"/>
      <c r="R25" s="451"/>
      <c r="S25" s="451"/>
      <c r="T25" s="451"/>
      <c r="U25" s="451"/>
      <c r="V25" s="451"/>
      <c r="W25" s="451"/>
      <c r="X25" s="451"/>
      <c r="Y25" s="451"/>
      <c r="Z25" s="451"/>
      <c r="AA25" s="77"/>
      <c r="AB25" s="77"/>
      <c r="AC25" s="77"/>
      <c r="AD25" s="77"/>
      <c r="AE25" s="77"/>
      <c r="AF25" s="453"/>
      <c r="AG25" s="453"/>
      <c r="AH25" s="453"/>
      <c r="AI25" s="453"/>
      <c r="AJ25" s="453"/>
      <c r="AK25" s="453"/>
      <c r="AL25" s="453"/>
      <c r="AM25" s="453"/>
      <c r="AN25" s="453"/>
      <c r="AO25" s="453"/>
      <c r="AP25" s="453"/>
      <c r="AQ25" s="453"/>
      <c r="AR25" s="453"/>
      <c r="AS25" s="453"/>
      <c r="AT25" s="453"/>
      <c r="AU25" s="453"/>
      <c r="AV25" s="77"/>
      <c r="AW25" s="77"/>
      <c r="AX25" s="77"/>
      <c r="AY25" s="77"/>
      <c r="AZ25" s="77"/>
      <c r="BA25" s="77"/>
      <c r="BB25" s="77"/>
      <c r="BC25" s="77"/>
      <c r="BD25" s="77"/>
      <c r="BE25" s="77"/>
      <c r="BF25" s="77"/>
      <c r="BG25" s="77"/>
      <c r="BH25" s="77"/>
      <c r="BI25" s="77"/>
      <c r="BJ25" s="77"/>
      <c r="BK25" s="77"/>
      <c r="BL25" s="77"/>
      <c r="BM25" s="77"/>
      <c r="BN25" s="77"/>
      <c r="BO25" s="77"/>
      <c r="BP25" s="77"/>
      <c r="BQ25" s="77"/>
    </row>
    <row r="26" spans="1:69" s="69" customFormat="1">
      <c r="A26" s="455"/>
      <c r="B26" s="456" t="s">
        <v>404</v>
      </c>
      <c r="C26" s="457"/>
      <c r="D26" s="435"/>
      <c r="E26" s="458"/>
      <c r="F26" s="442"/>
      <c r="G26" s="442"/>
      <c r="H26" s="442">
        <f>SUM(I26:Z26)</f>
        <v>0</v>
      </c>
      <c r="I26" s="442">
        <f>$C$24*(SUM(I5,I6,I9,I12,I13,I14,I15,I16,I17,I18,I20,I21))+SUM(I11,I19)</f>
        <v>0</v>
      </c>
      <c r="J26" s="442" t="s">
        <v>447</v>
      </c>
      <c r="K26" s="442">
        <f>$C$24*(SUM(K5,K6,K9,K12,K13,K14,K15,K16,K17,K18,K20,K21))+SUM(K11,K19)</f>
        <v>0</v>
      </c>
      <c r="L26" s="442" t="s">
        <v>447</v>
      </c>
      <c r="M26" s="442">
        <f>$C$24*(SUM(M5,M6,M9,M12,M13,M14,M15,M16,M17,M18,M20,M21))+SUM(M11,M19)</f>
        <v>0</v>
      </c>
      <c r="N26" s="442" t="s">
        <v>447</v>
      </c>
      <c r="O26" s="442">
        <f>$C$24*(SUM(O5,O6,O9,O12,O13,O14,O15,O16,O17,O18,O20,O21))+SUM(O11,O19)</f>
        <v>0</v>
      </c>
      <c r="P26" s="442" t="s">
        <v>447</v>
      </c>
      <c r="Q26" s="442">
        <f>$C$24*(SUM(Q5,Q6,Q9,Q12,Q13,Q14,Q15,Q16,Q17,Q18,Q20,Q21))+SUM(Q11,Q19)</f>
        <v>0</v>
      </c>
      <c r="R26" s="442" t="s">
        <v>447</v>
      </c>
      <c r="S26" s="442">
        <f>$C$24*(SUM(S5,S6,S9,S12,S13,S14,S15,S16,S17,S18,S20,S21))+SUM(S11,S19)</f>
        <v>0</v>
      </c>
      <c r="T26" s="442" t="s">
        <v>447</v>
      </c>
      <c r="U26" s="442">
        <f>$C$24*(SUM(U5,U6,U9,U12,U13,U14,U15,U16,U17,U18,U20,U21))+SUM(U11,U19)</f>
        <v>0</v>
      </c>
      <c r="V26" s="442" t="s">
        <v>447</v>
      </c>
      <c r="W26" s="442">
        <f>$C$24*(SUM(W5,W6,W9,W12,W13,W14,W15,W16,W17,W18,W20,W21))+SUM(W11,W19)</f>
        <v>0</v>
      </c>
      <c r="X26" s="442" t="s">
        <v>447</v>
      </c>
      <c r="Y26" s="442">
        <f>$C$24*(SUM(Y5,Y6,Y9,Y12,Y13,Y14,Y15,Y16,Y17,Y18,Y20,Y21))+SUM(Y11,Y19)</f>
        <v>0</v>
      </c>
      <c r="Z26" s="442" t="s">
        <v>447</v>
      </c>
      <c r="AF26" s="419"/>
      <c r="AG26" s="419"/>
      <c r="AH26" s="419"/>
      <c r="AI26" s="419"/>
      <c r="AJ26" s="419"/>
      <c r="AK26" s="419"/>
      <c r="AL26" s="419"/>
      <c r="AM26" s="419"/>
      <c r="AN26" s="419"/>
      <c r="AO26" s="419"/>
      <c r="AP26" s="419"/>
      <c r="AQ26" s="419"/>
      <c r="AR26" s="419"/>
      <c r="AS26" s="419"/>
      <c r="AT26" s="419"/>
      <c r="AU26" s="419"/>
    </row>
    <row r="27" spans="1:69" s="69" customFormat="1">
      <c r="A27" s="459"/>
      <c r="F27" s="430"/>
      <c r="G27" s="218"/>
      <c r="H27" s="460"/>
      <c r="I27" s="419"/>
      <c r="J27" s="419"/>
      <c r="K27" s="419"/>
      <c r="L27" s="419"/>
      <c r="M27" s="419"/>
      <c r="N27" s="419"/>
      <c r="O27" s="419"/>
      <c r="P27" s="419"/>
      <c r="Q27" s="419"/>
      <c r="R27" s="419"/>
      <c r="S27" s="419"/>
      <c r="T27" s="419"/>
      <c r="U27" s="419"/>
      <c r="V27" s="419"/>
      <c r="W27" s="419"/>
      <c r="X27" s="419"/>
      <c r="Y27" s="419"/>
      <c r="Z27" s="419"/>
    </row>
    <row r="28" spans="1:69" s="69" customFormat="1">
      <c r="A28" s="459"/>
      <c r="F28" s="430"/>
      <c r="H28" s="77"/>
      <c r="I28" s="461"/>
      <c r="J28" s="419"/>
      <c r="K28" s="419"/>
      <c r="L28" s="419"/>
      <c r="M28" s="419"/>
      <c r="N28" s="419"/>
      <c r="O28" s="419"/>
      <c r="P28" s="419"/>
      <c r="Q28" s="419"/>
      <c r="R28" s="419"/>
      <c r="S28" s="419"/>
      <c r="T28" s="419"/>
      <c r="U28" s="419"/>
      <c r="V28" s="419"/>
      <c r="W28" s="419"/>
      <c r="X28" s="419"/>
      <c r="Y28" s="419"/>
      <c r="Z28" s="419"/>
    </row>
    <row r="29" spans="1:69" s="69" customFormat="1">
      <c r="A29" s="462"/>
      <c r="B29" s="69" t="s">
        <v>478</v>
      </c>
      <c r="C29" s="430"/>
      <c r="D29" s="430"/>
      <c r="E29" s="430"/>
      <c r="F29" s="430"/>
      <c r="I29" s="461"/>
      <c r="J29" s="461"/>
      <c r="K29" s="461"/>
      <c r="L29" s="461"/>
      <c r="M29" s="461"/>
      <c r="N29" s="461"/>
      <c r="O29" s="461"/>
      <c r="P29" s="461"/>
      <c r="Q29" s="461"/>
      <c r="R29" s="461"/>
      <c r="S29" s="461"/>
      <c r="T29" s="461"/>
      <c r="U29" s="461"/>
      <c r="V29" s="461"/>
      <c r="W29" s="461"/>
      <c r="X29" s="461"/>
      <c r="Y29" s="461"/>
      <c r="Z29" s="461"/>
    </row>
    <row r="30" spans="1:69" s="69" customFormat="1">
      <c r="A30" s="463"/>
      <c r="B30" s="69" t="s">
        <v>466</v>
      </c>
    </row>
    <row r="31" spans="1:69" s="69" customFormat="1">
      <c r="A31" s="463"/>
      <c r="B31" s="69" t="s">
        <v>479</v>
      </c>
    </row>
    <row r="32" spans="1:69" s="69" customFormat="1" ht="32.25" customHeight="1">
      <c r="A32" s="463"/>
    </row>
    <row r="33" spans="1:5" s="69" customFormat="1" ht="15.75">
      <c r="A33" s="464"/>
      <c r="D33" s="569"/>
      <c r="E33" s="569"/>
    </row>
    <row r="34" spans="1:5" s="69" customFormat="1" ht="15.75">
      <c r="A34" s="464"/>
      <c r="E34" s="569"/>
    </row>
    <row r="35" spans="1:5" s="69" customFormat="1" ht="15.75">
      <c r="A35" s="464"/>
      <c r="D35" s="569"/>
      <c r="E35" s="569"/>
    </row>
    <row r="36" spans="1:5" s="69" customFormat="1">
      <c r="D36" s="569"/>
      <c r="E36" s="569"/>
    </row>
    <row r="37" spans="1:5" s="69" customFormat="1">
      <c r="D37" s="569"/>
      <c r="E37" s="569"/>
    </row>
    <row r="38" spans="1:5" s="69" customFormat="1"/>
    <row r="39" spans="1:5" s="69" customFormat="1"/>
    <row r="40" spans="1:5" s="69" customFormat="1"/>
    <row r="41" spans="1:5" s="69" customFormat="1">
      <c r="B41" s="570"/>
      <c r="C41" s="569"/>
    </row>
    <row r="42" spans="1:5" s="69" customFormat="1">
      <c r="B42" s="570"/>
      <c r="C42" s="569"/>
    </row>
    <row r="43" spans="1:5" s="69" customFormat="1">
      <c r="B43" s="570"/>
      <c r="C43" s="569"/>
    </row>
    <row r="44" spans="1:5" s="69" customFormat="1">
      <c r="C44" s="569"/>
    </row>
    <row r="45" spans="1:5" s="69" customFormat="1"/>
    <row r="46" spans="1:5" s="69" customFormat="1"/>
    <row r="47" spans="1:5" s="69" customFormat="1"/>
    <row r="48" spans="1:5" s="69" customFormat="1"/>
    <row r="49" s="69" customFormat="1"/>
    <row r="50" s="69" customFormat="1"/>
    <row r="51" s="69" customFormat="1"/>
    <row r="52" s="69" customFormat="1"/>
    <row r="53" s="69" customFormat="1"/>
    <row r="54" s="69" customFormat="1"/>
    <row r="55" s="69" customFormat="1"/>
    <row r="56" s="69" customFormat="1"/>
    <row r="57" s="69" customFormat="1"/>
    <row r="58" s="69" customFormat="1"/>
    <row r="59" s="69" customFormat="1"/>
    <row r="60" s="69" customFormat="1"/>
    <row r="61" s="69" customFormat="1"/>
    <row r="62" s="69" customFormat="1"/>
    <row r="63" s="69" customFormat="1"/>
    <row r="64" s="69" customFormat="1"/>
    <row r="65" s="69" customFormat="1"/>
    <row r="66" s="69" customFormat="1"/>
    <row r="67" s="69" customFormat="1"/>
    <row r="68" s="69" customFormat="1"/>
    <row r="69" s="69" customFormat="1"/>
    <row r="70" s="69" customFormat="1"/>
    <row r="71" s="69" customFormat="1"/>
    <row r="72" s="69" customFormat="1"/>
    <row r="73" s="69" customFormat="1"/>
    <row r="74" s="69" customFormat="1"/>
    <row r="75" s="69" customFormat="1"/>
    <row r="76" s="69" customFormat="1"/>
    <row r="77" s="69" customFormat="1"/>
    <row r="78" s="69" customFormat="1"/>
    <row r="79" s="69" customFormat="1"/>
    <row r="80" s="69" customFormat="1"/>
    <row r="81" s="69" customFormat="1"/>
    <row r="82" s="69" customFormat="1"/>
    <row r="83" s="69" customFormat="1"/>
    <row r="84" s="69" customFormat="1"/>
    <row r="85" s="69" customFormat="1"/>
    <row r="86" s="69" customFormat="1"/>
    <row r="87" s="69" customFormat="1"/>
    <row r="88" s="69" customFormat="1"/>
    <row r="89" s="69" customFormat="1"/>
    <row r="90" s="69" customFormat="1"/>
    <row r="91" s="69" customFormat="1"/>
    <row r="92" s="69" customFormat="1"/>
    <row r="93" s="69" customFormat="1"/>
    <row r="94" s="69" customFormat="1"/>
    <row r="95" s="69" customFormat="1"/>
    <row r="96" s="69" customFormat="1"/>
    <row r="97" s="69" customFormat="1"/>
    <row r="98" s="69" customFormat="1"/>
    <row r="99" s="69" customFormat="1"/>
    <row r="100" s="69" customFormat="1"/>
    <row r="101" s="69" customFormat="1"/>
    <row r="102" s="69" customFormat="1"/>
    <row r="103" s="69" customFormat="1"/>
    <row r="104" s="69" customFormat="1"/>
    <row r="105" s="69" customFormat="1"/>
    <row r="106" s="69" customFormat="1"/>
    <row r="107" s="69" customFormat="1"/>
    <row r="108" s="69" customFormat="1"/>
    <row r="109" s="69" customFormat="1"/>
    <row r="110" s="69" customFormat="1"/>
    <row r="111" s="69" customFormat="1"/>
    <row r="112" s="69" customFormat="1"/>
    <row r="113" s="69" customFormat="1"/>
    <row r="114" s="69" customFormat="1"/>
    <row r="115" s="69" customFormat="1"/>
    <row r="116" s="69" customFormat="1"/>
    <row r="117" s="69" customFormat="1"/>
    <row r="118" s="69" customFormat="1"/>
    <row r="119" s="69" customFormat="1"/>
    <row r="120" s="69" customFormat="1"/>
    <row r="121" s="69" customFormat="1"/>
    <row r="122" s="69" customFormat="1"/>
    <row r="123" s="69" customFormat="1"/>
    <row r="124" s="69" customFormat="1"/>
    <row r="125" s="69" customFormat="1"/>
    <row r="126" s="69" customFormat="1"/>
    <row r="127" s="69" customFormat="1"/>
    <row r="128" s="69" customFormat="1"/>
    <row r="129" s="69" customFormat="1"/>
    <row r="130" s="69" customFormat="1"/>
    <row r="131" s="69" customFormat="1"/>
    <row r="132" s="69" customFormat="1"/>
    <row r="133" s="69" customFormat="1"/>
    <row r="134" s="69" customFormat="1"/>
    <row r="135" s="69" customFormat="1"/>
    <row r="136" s="69" customFormat="1"/>
    <row r="137" s="69" customFormat="1"/>
    <row r="138" s="69" customFormat="1"/>
    <row r="139" s="69" customFormat="1"/>
    <row r="140" s="69" customFormat="1"/>
    <row r="141" s="69" customFormat="1"/>
    <row r="142" s="69" customFormat="1"/>
    <row r="143" s="69" customFormat="1"/>
    <row r="144" s="69" customFormat="1"/>
    <row r="145" s="69" customFormat="1"/>
    <row r="146" s="69" customFormat="1"/>
    <row r="147" s="69" customFormat="1"/>
    <row r="148" s="69" customFormat="1"/>
    <row r="149" s="69" customFormat="1"/>
    <row r="150" s="69" customFormat="1"/>
    <row r="151" s="69" customFormat="1"/>
    <row r="152" s="69" customFormat="1"/>
    <row r="153" s="69" customFormat="1"/>
    <row r="154" s="69" customFormat="1"/>
    <row r="155" s="69" customFormat="1"/>
    <row r="156" s="69" customFormat="1"/>
    <row r="157" s="69" customFormat="1"/>
    <row r="158" s="69" customFormat="1"/>
    <row r="159" s="69" customFormat="1"/>
    <row r="160" s="69" customFormat="1"/>
    <row r="161" s="69" customFormat="1"/>
    <row r="162" s="69" customFormat="1"/>
    <row r="163" s="69" customFormat="1"/>
    <row r="164" s="69" customFormat="1"/>
    <row r="165" s="69" customFormat="1"/>
    <row r="166" s="69" customFormat="1"/>
    <row r="167" s="69" customFormat="1"/>
    <row r="168" s="69" customFormat="1"/>
    <row r="169" s="69" customFormat="1"/>
    <row r="170" s="69" customFormat="1"/>
    <row r="171" s="69" customFormat="1"/>
    <row r="172" s="69" customFormat="1"/>
    <row r="173" s="69" customFormat="1"/>
    <row r="174" s="69" customFormat="1"/>
    <row r="175" s="69" customFormat="1"/>
    <row r="176" s="69" customFormat="1"/>
    <row r="177" s="69" customFormat="1"/>
    <row r="178" s="69" customFormat="1"/>
    <row r="179" s="69" customFormat="1"/>
    <row r="180" s="69" customFormat="1"/>
    <row r="181" s="69" customFormat="1"/>
    <row r="182" s="69" customFormat="1"/>
    <row r="183" s="69" customFormat="1"/>
    <row r="184" s="69" customFormat="1"/>
    <row r="185" s="69" customFormat="1"/>
    <row r="186" s="69" customFormat="1"/>
    <row r="187" s="69" customFormat="1"/>
    <row r="188" s="69" customFormat="1"/>
    <row r="189" s="69" customFormat="1"/>
    <row r="190" s="69" customFormat="1"/>
    <row r="191" s="69" customFormat="1"/>
    <row r="192" s="69" customFormat="1"/>
    <row r="193" s="69" customFormat="1"/>
    <row r="194" s="69" customFormat="1"/>
    <row r="195" s="69" customFormat="1"/>
    <row r="196" s="69" customFormat="1"/>
    <row r="197" s="69" customFormat="1"/>
    <row r="198" s="69" customFormat="1"/>
    <row r="199" s="69" customFormat="1"/>
    <row r="200" s="69" customFormat="1"/>
    <row r="201" s="69" customFormat="1"/>
    <row r="202" s="69" customFormat="1"/>
    <row r="203" s="69" customFormat="1"/>
    <row r="204" s="69" customFormat="1"/>
    <row r="205" s="69" customFormat="1"/>
    <row r="206" s="69" customFormat="1"/>
    <row r="207" s="69" customFormat="1"/>
    <row r="208" s="69" customFormat="1"/>
    <row r="209" s="69" customFormat="1"/>
    <row r="210" s="69" customFormat="1"/>
    <row r="211" s="69" customFormat="1"/>
    <row r="212" s="69" customFormat="1"/>
    <row r="213" s="69" customFormat="1"/>
    <row r="214" s="69" customFormat="1"/>
    <row r="215" s="69" customFormat="1"/>
    <row r="216" s="69" customFormat="1"/>
    <row r="217" s="69" customFormat="1"/>
    <row r="218" s="69" customFormat="1"/>
    <row r="219" s="69" customFormat="1"/>
    <row r="220" s="69" customFormat="1"/>
    <row r="221" s="69" customFormat="1"/>
    <row r="222" s="69" customFormat="1"/>
    <row r="223" s="69" customFormat="1"/>
    <row r="224" s="69" customFormat="1"/>
    <row r="225" s="69" customFormat="1"/>
    <row r="226" s="69" customFormat="1"/>
    <row r="227" s="69" customFormat="1"/>
    <row r="228" s="69" customFormat="1"/>
    <row r="229" s="69" customFormat="1"/>
    <row r="230" s="69" customFormat="1"/>
    <row r="231" s="69" customFormat="1"/>
    <row r="232" s="69" customFormat="1"/>
    <row r="233" s="69" customFormat="1"/>
    <row r="234" s="69" customFormat="1"/>
    <row r="235" s="69" customFormat="1"/>
    <row r="236" s="69" customFormat="1"/>
    <row r="237" s="69" customFormat="1"/>
    <row r="238" s="69" customFormat="1"/>
    <row r="239" s="69" customFormat="1"/>
    <row r="240" s="69" customFormat="1"/>
    <row r="241" s="69" customFormat="1"/>
    <row r="242" s="69" customFormat="1"/>
    <row r="243" s="69" customFormat="1"/>
    <row r="244" s="69" customFormat="1"/>
    <row r="245" s="69" customFormat="1"/>
    <row r="246" s="69" customFormat="1"/>
    <row r="247" s="69" customFormat="1"/>
    <row r="248" s="69" customFormat="1"/>
    <row r="249" s="69" customFormat="1"/>
    <row r="250" s="69" customFormat="1"/>
    <row r="251" s="69" customFormat="1"/>
    <row r="252" s="69" customFormat="1"/>
    <row r="253" s="69" customFormat="1"/>
    <row r="254" s="69" customFormat="1"/>
    <row r="255" s="69" customFormat="1"/>
    <row r="256" s="69" customFormat="1"/>
    <row r="257" s="69" customFormat="1"/>
    <row r="258" s="69" customFormat="1"/>
    <row r="259" s="69" customFormat="1"/>
    <row r="260" s="69" customFormat="1"/>
    <row r="261" s="69" customFormat="1"/>
    <row r="262" s="69" customFormat="1"/>
    <row r="263" s="69" customFormat="1"/>
    <row r="264" s="69" customFormat="1"/>
    <row r="265" s="69" customFormat="1"/>
    <row r="266" s="69" customFormat="1"/>
    <row r="267" s="69" customFormat="1"/>
    <row r="268" s="69" customFormat="1"/>
    <row r="269" s="69" customFormat="1"/>
    <row r="270" s="69" customFormat="1"/>
    <row r="271" s="69" customFormat="1"/>
    <row r="272" s="69" customFormat="1"/>
    <row r="273" s="69" customFormat="1"/>
    <row r="274" s="69" customFormat="1"/>
    <row r="275" s="69" customFormat="1"/>
    <row r="276" s="69" customFormat="1"/>
    <row r="277" s="69" customFormat="1"/>
    <row r="278" s="69" customFormat="1"/>
    <row r="279" s="69" customFormat="1"/>
    <row r="280" s="69" customFormat="1"/>
    <row r="281" s="69" customFormat="1"/>
    <row r="282" s="69" customFormat="1"/>
    <row r="283" s="69" customFormat="1"/>
    <row r="284" s="69" customFormat="1"/>
    <row r="285" s="69" customFormat="1"/>
    <row r="286" s="69" customFormat="1"/>
    <row r="287" s="69" customFormat="1"/>
    <row r="288" s="69" customFormat="1"/>
    <row r="289" s="69" customFormat="1"/>
    <row r="290" s="69" customFormat="1"/>
    <row r="291" s="69" customFormat="1"/>
    <row r="292" s="69" customFormat="1"/>
    <row r="293" s="69" customFormat="1"/>
    <row r="294" s="69" customFormat="1"/>
    <row r="295" s="69" customFormat="1"/>
    <row r="296" s="69" customFormat="1"/>
    <row r="297" s="69" customFormat="1"/>
    <row r="298" s="69" customFormat="1"/>
    <row r="299" s="69" customFormat="1"/>
    <row r="300" s="69" customFormat="1"/>
    <row r="301" s="69" customFormat="1"/>
    <row r="302" s="69" customFormat="1"/>
    <row r="303" s="69" customFormat="1"/>
    <row r="304" s="69" customFormat="1"/>
    <row r="305" s="69" customFormat="1"/>
    <row r="306" s="69" customFormat="1"/>
    <row r="307" s="69" customFormat="1"/>
    <row r="308" s="69" customFormat="1"/>
    <row r="309" s="69" customFormat="1"/>
    <row r="310" s="69" customFormat="1"/>
    <row r="311" s="69" customFormat="1"/>
    <row r="312" s="69" customFormat="1"/>
    <row r="313" s="69" customFormat="1"/>
    <row r="314" s="69" customFormat="1"/>
    <row r="315" s="69" customFormat="1"/>
    <row r="316" s="69" customFormat="1"/>
    <row r="317" s="69" customFormat="1"/>
    <row r="318" s="69" customFormat="1"/>
    <row r="319" s="69" customFormat="1"/>
    <row r="320" s="69" customFormat="1"/>
    <row r="321" s="69" customFormat="1"/>
    <row r="322" s="69" customFormat="1"/>
    <row r="323" s="69" customFormat="1"/>
    <row r="324" s="69" customFormat="1"/>
    <row r="325" s="69" customFormat="1"/>
    <row r="326" s="69" customFormat="1"/>
    <row r="327" s="69" customFormat="1"/>
    <row r="328" s="69" customFormat="1"/>
    <row r="329" s="69" customFormat="1"/>
    <row r="330" s="69" customFormat="1"/>
    <row r="331" s="69" customFormat="1"/>
    <row r="332" s="69" customFormat="1"/>
    <row r="333" s="69" customFormat="1"/>
    <row r="334" s="69" customFormat="1"/>
    <row r="335" s="69" customFormat="1"/>
    <row r="336" s="69" customFormat="1"/>
    <row r="337" s="69" customFormat="1"/>
    <row r="338" s="69" customFormat="1"/>
    <row r="339" s="69" customFormat="1"/>
    <row r="340" s="69" customFormat="1"/>
    <row r="341" s="69" customFormat="1"/>
    <row r="342" s="69" customFormat="1"/>
    <row r="343" s="69" customFormat="1"/>
    <row r="344" s="69" customFormat="1"/>
    <row r="345" s="69" customFormat="1"/>
    <row r="346" s="69" customFormat="1"/>
    <row r="347" s="69" customFormat="1"/>
    <row r="348" s="69" customFormat="1"/>
    <row r="349" s="69" customFormat="1"/>
    <row r="350" s="69" customFormat="1"/>
    <row r="351" s="69" customFormat="1"/>
    <row r="352" s="69" customFormat="1"/>
    <row r="353" s="69" customFormat="1"/>
    <row r="354" s="69" customFormat="1"/>
    <row r="355" s="69" customFormat="1"/>
    <row r="356" s="69" customFormat="1"/>
    <row r="357" s="69" customFormat="1"/>
    <row r="358" s="69" customFormat="1"/>
    <row r="359" s="69" customFormat="1"/>
    <row r="360" s="69" customFormat="1"/>
    <row r="361" s="69" customFormat="1"/>
    <row r="362" s="69" customFormat="1"/>
    <row r="363" s="69" customFormat="1"/>
    <row r="364" s="69" customFormat="1"/>
    <row r="365" s="69" customFormat="1"/>
    <row r="366" s="69" customFormat="1"/>
    <row r="367" s="69" customFormat="1"/>
    <row r="368" s="69" customFormat="1"/>
    <row r="369" s="69" customFormat="1"/>
    <row r="370" s="69" customFormat="1"/>
    <row r="371" s="69" customFormat="1"/>
    <row r="372" s="69" customFormat="1"/>
    <row r="373" s="69" customFormat="1"/>
    <row r="374" s="69" customFormat="1"/>
    <row r="375" s="69" customFormat="1"/>
    <row r="376" s="69" customFormat="1"/>
    <row r="377" s="69" customFormat="1"/>
    <row r="378" s="69" customFormat="1"/>
    <row r="379" s="69" customFormat="1"/>
    <row r="380" s="69" customFormat="1"/>
    <row r="381" s="69" customFormat="1"/>
    <row r="382" s="69" customFormat="1"/>
    <row r="383" s="69" customFormat="1"/>
    <row r="384" s="69" customFormat="1"/>
    <row r="385" s="69" customFormat="1"/>
    <row r="386" s="69" customFormat="1"/>
    <row r="387" s="69" customFormat="1"/>
    <row r="388" s="69" customFormat="1"/>
    <row r="389" s="69" customFormat="1"/>
    <row r="390" s="69" customFormat="1"/>
    <row r="391" s="69" customFormat="1"/>
    <row r="392" s="69" customFormat="1"/>
    <row r="393" s="69" customFormat="1"/>
    <row r="394" s="69" customFormat="1"/>
    <row r="395" s="69" customFormat="1"/>
    <row r="396" s="69" customFormat="1"/>
    <row r="397" s="69" customFormat="1"/>
    <row r="398" s="69" customFormat="1"/>
    <row r="399" s="69" customFormat="1"/>
    <row r="400" s="69" customFormat="1"/>
    <row r="401" s="69" customFormat="1"/>
  </sheetData>
  <sheetProtection formatCells="0" formatColumns="0" formatRows="0"/>
  <mergeCells count="18">
    <mergeCell ref="D3:E3"/>
    <mergeCell ref="S3:T3"/>
    <mergeCell ref="U3:V3"/>
    <mergeCell ref="W3:X3"/>
    <mergeCell ref="A1:B1"/>
    <mergeCell ref="A3:A4"/>
    <mergeCell ref="B3:B4"/>
    <mergeCell ref="C3:C4"/>
    <mergeCell ref="F3:G3"/>
    <mergeCell ref="I3:J3"/>
    <mergeCell ref="E2:J2"/>
    <mergeCell ref="D1:V1"/>
    <mergeCell ref="C2:D2"/>
    <mergeCell ref="Y3:Z3"/>
    <mergeCell ref="M3:N3"/>
    <mergeCell ref="O3:P3"/>
    <mergeCell ref="Q3:R3"/>
    <mergeCell ref="K3:L3"/>
  </mergeCells>
  <conditionalFormatting sqref="F5:H6 D5:D6 H7:H10 H12:H18 H20:H23">
    <cfRule type="containsText" dxfId="25" priority="13" stopIfTrue="1" operator="containsText" text="PĀRSNIEGTAS IZMAKSAS">
      <formula>NOT(ISERROR(SEARCH("PĀRSNIEGTAS IZMAKSAS",D5)))</formula>
    </cfRule>
  </conditionalFormatting>
  <conditionalFormatting sqref="H22:H23">
    <cfRule type="containsText" dxfId="24" priority="7" stopIfTrue="1" operator="containsText" text="PĀRSNIEGTAS IZMAKSAS">
      <formula>NOT(ISERROR(SEARCH("PĀRSNIEGTAS IZMAKSAS",H22)))</formula>
    </cfRule>
  </conditionalFormatting>
  <conditionalFormatting sqref="H11">
    <cfRule type="containsText" dxfId="23" priority="3" stopIfTrue="1" operator="containsText" text="PĀRSNIEGTAS IZMAKSAS">
      <formula>NOT(ISERROR(SEARCH("PĀRSNIEGTAS IZMAKSAS",H11)))</formula>
    </cfRule>
  </conditionalFormatting>
  <conditionalFormatting sqref="H19">
    <cfRule type="containsText" dxfId="22" priority="2" stopIfTrue="1" operator="containsText" text="PĀRSNIEGTAS IZMAKSAS">
      <formula>NOT(ISERROR(SEARCH("PĀRSNIEGTAS IZMAKSAS",H19)))</formula>
    </cfRule>
  </conditionalFormatting>
  <conditionalFormatting sqref="M3:Z3">
    <cfRule type="cellIs" dxfId="21" priority="1" operator="equal">
      <formula>"x"</formula>
    </cfRule>
  </conditionalFormatting>
  <dataValidations count="2">
    <dataValidation type="list" allowBlank="1" showInputMessage="1" showErrorMessage="1" promptTitle="izveelies" sqref="C5 C7:C9 C22:C23 C12:C18 C20">
      <formula1>likme</formula1>
    </dataValidation>
    <dataValidation allowBlank="1" showInputMessage="1" showErrorMessage="1" prompt="Norādiet projekta sadarbības partneri - privāto komersantu (nosaukumu)" sqref="E2:J2"/>
  </dataValidations>
  <pageMargins left="0.7" right="0.7" top="0.75" bottom="0.75" header="0.3" footer="0.3"/>
  <pageSetup paperSize="9" orientation="portrait" horizontalDpi="4294967294"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BQ401"/>
  <sheetViews>
    <sheetView showGridLines="0" zoomScale="90" zoomScaleNormal="90" workbookViewId="0">
      <pane xSplit="2" ySplit="4" topLeftCell="C5" activePane="bottomRight" state="frozen"/>
      <selection activeCell="P23" sqref="P23"/>
      <selection pane="topRight" activeCell="P23" sqref="P23"/>
      <selection pane="bottomLeft" activeCell="P23" sqref="P23"/>
      <selection pane="bottomRight" activeCell="P23" sqref="P23"/>
    </sheetView>
  </sheetViews>
  <sheetFormatPr defaultRowHeight="12.75"/>
  <cols>
    <col min="1" max="1" width="5.42578125" style="39" customWidth="1"/>
    <col min="2" max="2" width="59.42578125" style="39" customWidth="1"/>
    <col min="3" max="3" width="10.7109375" style="39" customWidth="1"/>
    <col min="4" max="4" width="12.140625" style="39" customWidth="1"/>
    <col min="5" max="5" width="8.5703125" style="39" customWidth="1"/>
    <col min="6" max="6" width="16.42578125" style="39" customWidth="1"/>
    <col min="7" max="7" width="13.28515625" style="39" customWidth="1"/>
    <col min="8" max="8" width="12.42578125" style="39" customWidth="1"/>
    <col min="9" max="9" width="11.28515625" style="39" customWidth="1"/>
    <col min="10" max="10" width="12.42578125" style="39" customWidth="1"/>
    <col min="11" max="26" width="11.28515625" style="39" customWidth="1"/>
    <col min="27" max="69" width="9.140625" style="69"/>
    <col min="70" max="16384" width="9.140625" style="39"/>
  </cols>
  <sheetData>
    <row r="1" spans="1:69" s="417" customFormat="1" ht="27" customHeight="1">
      <c r="A1" s="1008" t="s">
        <v>520</v>
      </c>
      <c r="B1" s="1008"/>
      <c r="C1" s="468"/>
      <c r="D1" s="1042" t="s">
        <v>519</v>
      </c>
      <c r="E1" s="1042"/>
      <c r="F1" s="1042"/>
      <c r="G1" s="1042"/>
      <c r="H1" s="1042"/>
      <c r="I1" s="1042"/>
      <c r="J1" s="1042"/>
      <c r="K1" s="1042"/>
      <c r="L1" s="1042"/>
      <c r="M1" s="1042"/>
      <c r="N1" s="1042"/>
      <c r="O1" s="1042"/>
      <c r="P1" s="1042"/>
      <c r="Q1" s="1042"/>
      <c r="R1" s="1042"/>
      <c r="S1" s="1042"/>
      <c r="T1" s="1042"/>
      <c r="U1" s="1042"/>
      <c r="V1" s="1042"/>
      <c r="W1" s="416"/>
      <c r="X1" s="416"/>
      <c r="Y1" s="416"/>
      <c r="Z1" s="416"/>
      <c r="AA1" s="416"/>
      <c r="AB1" s="416"/>
      <c r="AC1" s="416"/>
      <c r="AD1" s="416"/>
      <c r="AE1" s="416"/>
      <c r="AF1" s="416"/>
      <c r="AG1" s="416"/>
      <c r="AH1" s="416"/>
      <c r="AI1" s="416"/>
      <c r="AJ1" s="416"/>
      <c r="AK1" s="416"/>
      <c r="AL1" s="416"/>
      <c r="AM1" s="416"/>
      <c r="AN1" s="416"/>
      <c r="AO1" s="416"/>
      <c r="AP1" s="416"/>
      <c r="AQ1" s="416"/>
      <c r="AR1" s="416"/>
      <c r="AS1" s="416"/>
      <c r="AT1" s="416"/>
      <c r="AU1" s="416"/>
      <c r="AV1" s="416"/>
      <c r="AW1" s="416"/>
      <c r="AX1" s="416"/>
      <c r="AY1" s="416"/>
      <c r="AZ1" s="416"/>
      <c r="BA1" s="416"/>
      <c r="BB1" s="416"/>
      <c r="BC1" s="416"/>
      <c r="BD1" s="416"/>
      <c r="BE1" s="416"/>
      <c r="BF1" s="416"/>
      <c r="BG1" s="416"/>
      <c r="BH1" s="416"/>
      <c r="BI1" s="416"/>
      <c r="BJ1" s="416"/>
      <c r="BK1" s="416"/>
      <c r="BL1" s="416"/>
      <c r="BM1" s="416"/>
      <c r="BN1" s="416"/>
      <c r="BO1" s="416"/>
      <c r="BP1" s="416"/>
      <c r="BQ1" s="416"/>
    </row>
    <row r="2" spans="1:69" ht="37.5" customHeight="1">
      <c r="A2" s="479" t="s">
        <v>336</v>
      </c>
      <c r="B2" s="479"/>
      <c r="C2" s="1029" t="s">
        <v>665</v>
      </c>
      <c r="D2" s="1029"/>
      <c r="E2" s="1040" t="s">
        <v>709</v>
      </c>
      <c r="F2" s="1040"/>
      <c r="G2" s="1040"/>
      <c r="H2" s="1040"/>
      <c r="I2" s="1040"/>
      <c r="J2" s="1040"/>
      <c r="Q2" s="69"/>
      <c r="R2" s="69"/>
      <c r="S2" s="69"/>
      <c r="T2" s="69"/>
      <c r="U2" s="69"/>
      <c r="V2" s="69"/>
      <c r="W2" s="69"/>
      <c r="X2" s="69"/>
      <c r="Y2" s="69"/>
      <c r="Z2" s="69"/>
    </row>
    <row r="3" spans="1:69" ht="12.75" customHeight="1">
      <c r="A3" s="1010" t="s">
        <v>162</v>
      </c>
      <c r="B3" s="1011" t="s">
        <v>191</v>
      </c>
      <c r="C3" s="1012" t="s">
        <v>465</v>
      </c>
      <c r="D3" s="1013" t="s">
        <v>192</v>
      </c>
      <c r="E3" s="1013"/>
      <c r="F3" s="1013" t="s">
        <v>213</v>
      </c>
      <c r="G3" s="1013"/>
      <c r="H3" s="418"/>
      <c r="I3" s="1013" t="s">
        <v>396</v>
      </c>
      <c r="J3" s="1013"/>
      <c r="K3" s="1013" t="str">
        <f>'Dati par projektu'!C9</f>
        <v>Izvēlieties gadu</v>
      </c>
      <c r="L3" s="1013"/>
      <c r="M3" s="1015" t="str">
        <f>IF(OR(K3&gt;=2022,K3="X"),"X",K3+1)</f>
        <v>X</v>
      </c>
      <c r="N3" s="1015"/>
      <c r="O3" s="1015" t="str">
        <f t="shared" ref="O3" si="0">IF(OR(M3&gt;=2022,M3="X"),"X",M3+1)</f>
        <v>X</v>
      </c>
      <c r="P3" s="1015"/>
      <c r="Q3" s="1015" t="str">
        <f t="shared" ref="Q3" si="1">IF(OR(O3&gt;=2022,O3="X"),"X",O3+1)</f>
        <v>X</v>
      </c>
      <c r="R3" s="1015"/>
      <c r="S3" s="1015" t="str">
        <f t="shared" ref="S3" si="2">IF(OR(Q3&gt;=2022,Q3="X"),"X",Q3+1)</f>
        <v>X</v>
      </c>
      <c r="T3" s="1015"/>
      <c r="U3" s="1015" t="str">
        <f t="shared" ref="U3" si="3">IF(OR(S3&gt;=2022,S3="X"),"X",S3+1)</f>
        <v>X</v>
      </c>
      <c r="V3" s="1015"/>
      <c r="W3" s="1015" t="str">
        <f t="shared" ref="W3" si="4">IF(OR(U3&gt;=2022,U3="X"),"X",U3+1)</f>
        <v>X</v>
      </c>
      <c r="X3" s="1015"/>
      <c r="Y3" s="1015" t="str">
        <f t="shared" ref="Y3" si="5">IF(OR(W3&gt;=2022,W3="X"),"X",W3+1)</f>
        <v>X</v>
      </c>
      <c r="Z3" s="1015"/>
      <c r="AF3" s="419"/>
      <c r="AG3" s="419"/>
      <c r="AH3" s="419"/>
      <c r="AI3" s="419"/>
      <c r="AJ3" s="419"/>
      <c r="AK3" s="419"/>
      <c r="AL3" s="419"/>
      <c r="AM3" s="419"/>
      <c r="AN3" s="419"/>
      <c r="AO3" s="419"/>
      <c r="AP3" s="419"/>
      <c r="AQ3" s="419"/>
      <c r="AR3" s="419"/>
      <c r="AS3" s="419"/>
      <c r="AT3" s="419"/>
      <c r="AU3" s="419"/>
      <c r="AW3" s="420">
        <v>0.55000000000000004</v>
      </c>
    </row>
    <row r="4" spans="1:69" ht="38.25">
      <c r="A4" s="1010"/>
      <c r="B4" s="1011" t="s">
        <v>195</v>
      </c>
      <c r="C4" s="1012"/>
      <c r="D4" s="421" t="s">
        <v>179</v>
      </c>
      <c r="E4" s="421" t="s">
        <v>15</v>
      </c>
      <c r="F4" s="421" t="s">
        <v>193</v>
      </c>
      <c r="G4" s="421" t="s">
        <v>194</v>
      </c>
      <c r="H4" s="418" t="s">
        <v>216</v>
      </c>
      <c r="I4" s="422" t="s">
        <v>214</v>
      </c>
      <c r="J4" s="422" t="s">
        <v>215</v>
      </c>
      <c r="K4" s="422" t="s">
        <v>214</v>
      </c>
      <c r="L4" s="422" t="s">
        <v>215</v>
      </c>
      <c r="M4" s="422" t="s">
        <v>214</v>
      </c>
      <c r="N4" s="422" t="s">
        <v>215</v>
      </c>
      <c r="O4" s="422" t="s">
        <v>214</v>
      </c>
      <c r="P4" s="422" t="s">
        <v>215</v>
      </c>
      <c r="Q4" s="422" t="s">
        <v>214</v>
      </c>
      <c r="R4" s="422" t="s">
        <v>215</v>
      </c>
      <c r="S4" s="422" t="s">
        <v>214</v>
      </c>
      <c r="T4" s="422" t="s">
        <v>215</v>
      </c>
      <c r="U4" s="422" t="s">
        <v>214</v>
      </c>
      <c r="V4" s="422" t="s">
        <v>215</v>
      </c>
      <c r="W4" s="422" t="s">
        <v>214</v>
      </c>
      <c r="X4" s="422" t="s">
        <v>215</v>
      </c>
      <c r="Y4" s="422" t="s">
        <v>214</v>
      </c>
      <c r="Z4" s="422" t="s">
        <v>215</v>
      </c>
      <c r="AF4" s="419"/>
      <c r="AG4" s="419"/>
      <c r="AH4" s="419"/>
      <c r="AI4" s="419"/>
      <c r="AJ4" s="419"/>
      <c r="AK4" s="419"/>
      <c r="AL4" s="419"/>
      <c r="AM4" s="419"/>
      <c r="AN4" s="419"/>
      <c r="AO4" s="419"/>
      <c r="AP4" s="419"/>
      <c r="AQ4" s="419"/>
      <c r="AR4" s="419"/>
      <c r="AS4" s="419"/>
      <c r="AT4" s="419"/>
      <c r="AU4" s="419"/>
      <c r="AW4" s="420">
        <v>0.45</v>
      </c>
    </row>
    <row r="5" spans="1:69" s="433" customFormat="1" hidden="1">
      <c r="A5" s="423">
        <v>1</v>
      </c>
      <c r="B5" s="424" t="s">
        <v>464</v>
      </c>
      <c r="C5" s="425">
        <v>0.55000000000000004</v>
      </c>
      <c r="D5" s="426">
        <f>IF(C5="IZVĒLIETIES!","norādiet likmi!",F5+G5)</f>
        <v>0</v>
      </c>
      <c r="E5" s="427" t="e">
        <f>D5/$D$24</f>
        <v>#DIV/0!</v>
      </c>
      <c r="F5" s="428">
        <f>ROUND(I5+K5+M5+O5+Q5+S5+U5+W5+Y5,2)</f>
        <v>0</v>
      </c>
      <c r="G5" s="426">
        <f>ROUND(J5+L5+N5+P5+R5+T5+V5+X5+Z5,2)</f>
        <v>0</v>
      </c>
      <c r="H5" s="428">
        <f>IF(C5&lt;1,F5*C5,0)</f>
        <v>0</v>
      </c>
      <c r="I5" s="440"/>
      <c r="J5" s="440"/>
      <c r="K5" s="440"/>
      <c r="L5" s="440"/>
      <c r="M5" s="440"/>
      <c r="N5" s="440"/>
      <c r="O5" s="440"/>
      <c r="P5" s="440"/>
      <c r="Q5" s="440"/>
      <c r="R5" s="440"/>
      <c r="S5" s="440"/>
      <c r="T5" s="440"/>
      <c r="U5" s="440"/>
      <c r="V5" s="440"/>
      <c r="W5" s="440"/>
      <c r="X5" s="440"/>
      <c r="Y5" s="440"/>
      <c r="Z5" s="440"/>
      <c r="AA5" s="430"/>
      <c r="AB5" s="430"/>
      <c r="AC5" s="430"/>
      <c r="AD5" s="430"/>
      <c r="AE5" s="430"/>
      <c r="AF5" s="431"/>
      <c r="AG5" s="431"/>
      <c r="AH5" s="431"/>
      <c r="AI5" s="431"/>
      <c r="AJ5" s="431"/>
      <c r="AK5" s="431"/>
      <c r="AL5" s="431"/>
      <c r="AM5" s="431"/>
      <c r="AN5" s="431"/>
      <c r="AO5" s="431"/>
      <c r="AP5" s="431"/>
      <c r="AQ5" s="431"/>
      <c r="AR5" s="431"/>
      <c r="AS5" s="431"/>
      <c r="AT5" s="431"/>
      <c r="AU5" s="431"/>
      <c r="AV5" s="430"/>
      <c r="AW5" s="432">
        <v>0.35</v>
      </c>
      <c r="AX5" s="430"/>
      <c r="AY5" s="430"/>
      <c r="AZ5" s="430"/>
      <c r="BA5" s="430"/>
      <c r="BB5" s="430"/>
      <c r="BC5" s="430"/>
      <c r="BD5" s="430"/>
      <c r="BE5" s="430"/>
      <c r="BF5" s="430"/>
      <c r="BG5" s="430"/>
      <c r="BH5" s="430"/>
      <c r="BI5" s="430"/>
      <c r="BJ5" s="430"/>
      <c r="BK5" s="430"/>
      <c r="BL5" s="430"/>
      <c r="BM5" s="430"/>
      <c r="BN5" s="430"/>
      <c r="BO5" s="430"/>
      <c r="BP5" s="430"/>
      <c r="BQ5" s="430"/>
    </row>
    <row r="6" spans="1:69" s="434" customFormat="1">
      <c r="A6" s="423">
        <v>2</v>
      </c>
      <c r="B6" s="424" t="s">
        <v>487</v>
      </c>
      <c r="D6" s="426">
        <f>SUM(D7:D8)</f>
        <v>0</v>
      </c>
      <c r="E6" s="533" t="e">
        <f>D6/$D$24</f>
        <v>#DIV/0!</v>
      </c>
      <c r="F6" s="426">
        <f t="shared" ref="F6:G20" si="6">ROUND(I6+K6+M6+O6+Q6+S6+U6+W6+Y6,2)</f>
        <v>0</v>
      </c>
      <c r="G6" s="426">
        <f t="shared" si="6"/>
        <v>0</v>
      </c>
      <c r="H6" s="426">
        <f>SUM(H7:H8)</f>
        <v>0</v>
      </c>
      <c r="I6" s="435">
        <f>SUM(I7:I8)</f>
        <v>0</v>
      </c>
      <c r="J6" s="435">
        <f t="shared" ref="J6:Z6" si="7">SUM(J7:J8)</f>
        <v>0</v>
      </c>
      <c r="K6" s="435">
        <f t="shared" si="7"/>
        <v>0</v>
      </c>
      <c r="L6" s="435">
        <f t="shared" si="7"/>
        <v>0</v>
      </c>
      <c r="M6" s="435">
        <f t="shared" si="7"/>
        <v>0</v>
      </c>
      <c r="N6" s="435">
        <f t="shared" si="7"/>
        <v>0</v>
      </c>
      <c r="O6" s="435">
        <f t="shared" si="7"/>
        <v>0</v>
      </c>
      <c r="P6" s="435">
        <f t="shared" si="7"/>
        <v>0</v>
      </c>
      <c r="Q6" s="435">
        <f t="shared" si="7"/>
        <v>0</v>
      </c>
      <c r="R6" s="435">
        <f t="shared" si="7"/>
        <v>0</v>
      </c>
      <c r="S6" s="435">
        <f t="shared" si="7"/>
        <v>0</v>
      </c>
      <c r="T6" s="435">
        <f t="shared" si="7"/>
        <v>0</v>
      </c>
      <c r="U6" s="435">
        <f t="shared" si="7"/>
        <v>0</v>
      </c>
      <c r="V6" s="435">
        <f t="shared" si="7"/>
        <v>0</v>
      </c>
      <c r="W6" s="435">
        <f t="shared" si="7"/>
        <v>0</v>
      </c>
      <c r="X6" s="435">
        <f t="shared" si="7"/>
        <v>0</v>
      </c>
      <c r="Y6" s="435">
        <f t="shared" si="7"/>
        <v>0</v>
      </c>
      <c r="Z6" s="435">
        <f t="shared" si="7"/>
        <v>0</v>
      </c>
      <c r="AA6" s="430"/>
      <c r="AB6" s="430"/>
      <c r="AC6" s="430"/>
      <c r="AD6" s="430"/>
      <c r="AE6" s="430"/>
      <c r="AF6" s="431"/>
      <c r="AG6" s="431"/>
      <c r="AH6" s="431"/>
      <c r="AI6" s="431"/>
      <c r="AJ6" s="431"/>
      <c r="AK6" s="431"/>
      <c r="AL6" s="431"/>
      <c r="AM6" s="431"/>
      <c r="AN6" s="431"/>
      <c r="AO6" s="431"/>
      <c r="AP6" s="431"/>
      <c r="AQ6" s="431"/>
      <c r="AR6" s="431"/>
      <c r="AS6" s="431"/>
      <c r="AT6" s="431"/>
      <c r="AU6" s="431"/>
      <c r="AV6" s="430"/>
      <c r="AW6" s="436"/>
      <c r="AX6" s="430"/>
      <c r="AY6" s="430"/>
      <c r="AZ6" s="430"/>
      <c r="BA6" s="430"/>
      <c r="BB6" s="430"/>
      <c r="BC6" s="430"/>
      <c r="BD6" s="430"/>
      <c r="BE6" s="430"/>
      <c r="BF6" s="430"/>
      <c r="BG6" s="430"/>
      <c r="BH6" s="430"/>
      <c r="BI6" s="430"/>
      <c r="BJ6" s="430"/>
      <c r="BK6" s="430"/>
      <c r="BL6" s="430"/>
      <c r="BM6" s="430"/>
      <c r="BN6" s="430"/>
      <c r="BO6" s="430"/>
      <c r="BP6" s="430"/>
      <c r="BQ6" s="430"/>
    </row>
    <row r="7" spans="1:69">
      <c r="A7" s="437" t="s">
        <v>14</v>
      </c>
      <c r="B7" s="438" t="s">
        <v>488</v>
      </c>
      <c r="C7" s="332">
        <v>0.55000000000000004</v>
      </c>
      <c r="D7" s="439">
        <f>IF(C7="IZVĒLIETIES!","norādiet likmi!",F7+G7)</f>
        <v>0</v>
      </c>
      <c r="E7" s="533" t="e">
        <f>D7/$D$24</f>
        <v>#DIV/0!</v>
      </c>
      <c r="F7" s="439">
        <f>ROUND(I7+K7+M7+O7+Q7+S7+U7+W7+Y7,2)</f>
        <v>0</v>
      </c>
      <c r="G7" s="439">
        <f t="shared" si="6"/>
        <v>0</v>
      </c>
      <c r="H7" s="439">
        <f>IF(C7&lt;1,F7*C7,0)</f>
        <v>0</v>
      </c>
      <c r="I7" s="531"/>
      <c r="J7" s="531"/>
      <c r="K7" s="531"/>
      <c r="L7" s="531"/>
      <c r="M7" s="531"/>
      <c r="N7" s="531"/>
      <c r="O7" s="531"/>
      <c r="P7" s="531"/>
      <c r="Q7" s="531"/>
      <c r="R7" s="531"/>
      <c r="S7" s="531"/>
      <c r="T7" s="531"/>
      <c r="U7" s="531"/>
      <c r="V7" s="531"/>
      <c r="W7" s="531"/>
      <c r="X7" s="531"/>
      <c r="Y7" s="531"/>
      <c r="Z7" s="531"/>
      <c r="AF7" s="419"/>
      <c r="AG7" s="419"/>
      <c r="AH7" s="419"/>
      <c r="AI7" s="419"/>
      <c r="AJ7" s="419"/>
      <c r="AK7" s="419"/>
      <c r="AL7" s="419"/>
      <c r="AM7" s="419"/>
      <c r="AN7" s="419"/>
      <c r="AO7" s="419"/>
      <c r="AP7" s="419"/>
      <c r="AQ7" s="419"/>
      <c r="AR7" s="419"/>
      <c r="AS7" s="419"/>
      <c r="AT7" s="419"/>
      <c r="AU7" s="419"/>
      <c r="AW7" s="218"/>
    </row>
    <row r="8" spans="1:69" s="69" customFormat="1">
      <c r="A8" s="546" t="s">
        <v>16</v>
      </c>
      <c r="B8" s="547" t="s">
        <v>231</v>
      </c>
      <c r="C8" s="332">
        <v>0.55000000000000004</v>
      </c>
      <c r="D8" s="440">
        <f>IF(C8="IZVĒLIETIES!","norādiet likmi!",F8+G8)</f>
        <v>0</v>
      </c>
      <c r="E8" s="545" t="e">
        <f>D8/$D$24</f>
        <v>#DIV/0!</v>
      </c>
      <c r="F8" s="440">
        <f t="shared" si="6"/>
        <v>0</v>
      </c>
      <c r="G8" s="440">
        <f t="shared" si="6"/>
        <v>0</v>
      </c>
      <c r="H8" s="440">
        <f>IF(C8&lt;1,F8*C8,0)</f>
        <v>0</v>
      </c>
      <c r="I8" s="440">
        <v>0</v>
      </c>
      <c r="J8" s="440">
        <v>0</v>
      </c>
      <c r="K8" s="440">
        <v>0</v>
      </c>
      <c r="L8" s="440">
        <v>0</v>
      </c>
      <c r="M8" s="440">
        <v>0</v>
      </c>
      <c r="N8" s="440">
        <v>0</v>
      </c>
      <c r="O8" s="440">
        <v>0</v>
      </c>
      <c r="P8" s="440">
        <v>0</v>
      </c>
      <c r="Q8" s="440">
        <v>0</v>
      </c>
      <c r="R8" s="440">
        <v>0</v>
      </c>
      <c r="S8" s="440">
        <v>0</v>
      </c>
      <c r="T8" s="440">
        <v>0</v>
      </c>
      <c r="U8" s="440">
        <v>0</v>
      </c>
      <c r="V8" s="440">
        <v>0</v>
      </c>
      <c r="W8" s="440">
        <v>0</v>
      </c>
      <c r="X8" s="440">
        <v>0</v>
      </c>
      <c r="Y8" s="440">
        <v>0</v>
      </c>
      <c r="Z8" s="440">
        <v>0</v>
      </c>
      <c r="AF8" s="419"/>
      <c r="AG8" s="419"/>
      <c r="AH8" s="419"/>
      <c r="AI8" s="419"/>
      <c r="AJ8" s="419"/>
      <c r="AK8" s="419"/>
      <c r="AL8" s="419"/>
      <c r="AM8" s="419"/>
      <c r="AN8" s="419"/>
      <c r="AO8" s="419"/>
      <c r="AP8" s="419"/>
      <c r="AQ8" s="419"/>
      <c r="AR8" s="419"/>
      <c r="AS8" s="419"/>
      <c r="AT8" s="419"/>
      <c r="AU8" s="419"/>
      <c r="AW8" s="218"/>
    </row>
    <row r="9" spans="1:69" s="434" customFormat="1" hidden="1">
      <c r="A9" s="423">
        <v>3</v>
      </c>
      <c r="B9" s="424" t="s">
        <v>235</v>
      </c>
      <c r="C9" s="425">
        <v>0.55000000000000004</v>
      </c>
      <c r="D9" s="428">
        <f>IF(C9="IZVĒLIETIES!","norādiet likmi!",F9+G9)</f>
        <v>0</v>
      </c>
      <c r="E9" s="532" t="e">
        <f>D9/$D$24</f>
        <v>#DIV/0!</v>
      </c>
      <c r="F9" s="428">
        <f t="shared" si="6"/>
        <v>0</v>
      </c>
      <c r="G9" s="428">
        <f t="shared" si="6"/>
        <v>0</v>
      </c>
      <c r="H9" s="428">
        <f>IF(C9&lt;1,F9*C9,0)</f>
        <v>0</v>
      </c>
      <c r="I9" s="429"/>
      <c r="J9" s="429"/>
      <c r="K9" s="429"/>
      <c r="L9" s="429"/>
      <c r="M9" s="429"/>
      <c r="N9" s="429"/>
      <c r="O9" s="429"/>
      <c r="P9" s="429"/>
      <c r="Q9" s="429"/>
      <c r="R9" s="429"/>
      <c r="S9" s="429"/>
      <c r="T9" s="429"/>
      <c r="U9" s="429"/>
      <c r="V9" s="429"/>
      <c r="W9" s="429"/>
      <c r="X9" s="429"/>
      <c r="Y9" s="429"/>
      <c r="Z9" s="429"/>
      <c r="AA9" s="430"/>
      <c r="AB9" s="430"/>
      <c r="AC9" s="430"/>
      <c r="AD9" s="430"/>
      <c r="AE9" s="430"/>
      <c r="AF9" s="431"/>
      <c r="AG9" s="431"/>
      <c r="AH9" s="431"/>
      <c r="AI9" s="431"/>
      <c r="AJ9" s="431"/>
      <c r="AK9" s="431"/>
      <c r="AL9" s="431"/>
      <c r="AM9" s="431"/>
      <c r="AN9" s="431"/>
      <c r="AO9" s="431"/>
      <c r="AP9" s="431"/>
      <c r="AQ9" s="431"/>
      <c r="AR9" s="431"/>
      <c r="AS9" s="431"/>
      <c r="AT9" s="431"/>
      <c r="AU9" s="431"/>
      <c r="AV9" s="430"/>
      <c r="AW9" s="430"/>
      <c r="AX9" s="430"/>
      <c r="AY9" s="430"/>
      <c r="AZ9" s="430"/>
      <c r="BA9" s="430"/>
      <c r="BB9" s="430"/>
      <c r="BC9" s="430"/>
      <c r="BD9" s="430"/>
      <c r="BE9" s="430"/>
      <c r="BF9" s="430"/>
      <c r="BG9" s="430"/>
      <c r="BH9" s="430"/>
      <c r="BI9" s="430"/>
      <c r="BJ9" s="430"/>
      <c r="BK9" s="430"/>
      <c r="BL9" s="430"/>
      <c r="BM9" s="430"/>
      <c r="BN9" s="430"/>
      <c r="BO9" s="430"/>
      <c r="BP9" s="430"/>
      <c r="BQ9" s="430"/>
    </row>
    <row r="10" spans="1:69" s="434" customFormat="1">
      <c r="A10" s="423">
        <v>7</v>
      </c>
      <c r="B10" s="424" t="s">
        <v>241</v>
      </c>
      <c r="C10" s="441"/>
      <c r="D10" s="428">
        <f>SUM(D11:D16)</f>
        <v>0</v>
      </c>
      <c r="E10" s="532" t="e">
        <f>SUM(E11:E16)</f>
        <v>#DIV/0!</v>
      </c>
      <c r="F10" s="428">
        <f>ROUND(I10+K10+M10+O10+Q10+S10+U10+W10+Y10,2)</f>
        <v>0</v>
      </c>
      <c r="G10" s="428">
        <f>ROUND(J10+L10+N10+P10+R10+T10+V10+X10+Z10,2)</f>
        <v>0</v>
      </c>
      <c r="H10" s="428">
        <f t="shared" ref="H10:Z10" si="8">SUM(H11:H16)</f>
        <v>0</v>
      </c>
      <c r="I10" s="442">
        <f t="shared" si="8"/>
        <v>0</v>
      </c>
      <c r="J10" s="442">
        <f t="shared" si="8"/>
        <v>0</v>
      </c>
      <c r="K10" s="442">
        <f t="shared" si="8"/>
        <v>0</v>
      </c>
      <c r="L10" s="442">
        <f t="shared" si="8"/>
        <v>0</v>
      </c>
      <c r="M10" s="442">
        <f t="shared" si="8"/>
        <v>0</v>
      </c>
      <c r="N10" s="442">
        <f t="shared" si="8"/>
        <v>0</v>
      </c>
      <c r="O10" s="442">
        <f t="shared" si="8"/>
        <v>0</v>
      </c>
      <c r="P10" s="442">
        <f t="shared" si="8"/>
        <v>0</v>
      </c>
      <c r="Q10" s="442">
        <f t="shared" si="8"/>
        <v>0</v>
      </c>
      <c r="R10" s="442">
        <f t="shared" si="8"/>
        <v>0</v>
      </c>
      <c r="S10" s="442">
        <f t="shared" si="8"/>
        <v>0</v>
      </c>
      <c r="T10" s="442">
        <f t="shared" si="8"/>
        <v>0</v>
      </c>
      <c r="U10" s="442">
        <f t="shared" si="8"/>
        <v>0</v>
      </c>
      <c r="V10" s="442">
        <f t="shared" si="8"/>
        <v>0</v>
      </c>
      <c r="W10" s="442">
        <f t="shared" si="8"/>
        <v>0</v>
      </c>
      <c r="X10" s="442">
        <f t="shared" si="8"/>
        <v>0</v>
      </c>
      <c r="Y10" s="442">
        <f t="shared" si="8"/>
        <v>0</v>
      </c>
      <c r="Z10" s="442">
        <f t="shared" si="8"/>
        <v>0</v>
      </c>
      <c r="AA10" s="430"/>
      <c r="AB10" s="430"/>
      <c r="AC10" s="430"/>
      <c r="AD10" s="430"/>
      <c r="AE10" s="430"/>
      <c r="AF10" s="431"/>
      <c r="AG10" s="431"/>
      <c r="AH10" s="431"/>
      <c r="AI10" s="431"/>
      <c r="AJ10" s="431"/>
      <c r="AK10" s="431"/>
      <c r="AL10" s="431"/>
      <c r="AM10" s="431"/>
      <c r="AN10" s="431"/>
      <c r="AO10" s="431"/>
      <c r="AP10" s="431"/>
      <c r="AQ10" s="431"/>
      <c r="AR10" s="431"/>
      <c r="AS10" s="431"/>
      <c r="AT10" s="431"/>
      <c r="AU10" s="431"/>
      <c r="AV10" s="430"/>
      <c r="AW10" s="430"/>
      <c r="AX10" s="430"/>
      <c r="AY10" s="430"/>
      <c r="AZ10" s="430"/>
      <c r="BA10" s="430"/>
      <c r="BB10" s="430"/>
      <c r="BC10" s="430"/>
      <c r="BD10" s="430"/>
      <c r="BE10" s="430"/>
      <c r="BF10" s="430"/>
      <c r="BG10" s="430"/>
      <c r="BH10" s="430"/>
      <c r="BI10" s="430"/>
      <c r="BJ10" s="430"/>
      <c r="BK10" s="430"/>
      <c r="BL10" s="430"/>
      <c r="BM10" s="430"/>
      <c r="BN10" s="430"/>
      <c r="BO10" s="430"/>
      <c r="BP10" s="430"/>
      <c r="BQ10" s="430"/>
    </row>
    <row r="11" spans="1:69">
      <c r="A11" s="437" t="s">
        <v>242</v>
      </c>
      <c r="B11" s="438" t="s">
        <v>461</v>
      </c>
      <c r="C11" s="443">
        <v>1</v>
      </c>
      <c r="D11" s="428">
        <f t="shared" ref="D11:D23" si="9">IF(C11="IZVĒLIETIES!","norādiet likmi!",F11+G11)</f>
        <v>0</v>
      </c>
      <c r="E11" s="533" t="e">
        <f t="shared" ref="E11:E20" si="10">D11/$D$24</f>
        <v>#DIV/0!</v>
      </c>
      <c r="F11" s="439">
        <f t="shared" ref="F11:F16" si="11">ROUND(I11+K11+M11+O11+Q11+S11+U11+W11+Y11,2)</f>
        <v>0</v>
      </c>
      <c r="G11" s="439">
        <f>ROUND(J11+L11+N11+P11+R11+T11+V11+X11+Z11,2)</f>
        <v>0</v>
      </c>
      <c r="H11" s="439">
        <f>IF(C11&lt;=1,F11*C11,0)</f>
        <v>0</v>
      </c>
      <c r="I11" s="531"/>
      <c r="J11" s="531"/>
      <c r="K11" s="531"/>
      <c r="L11" s="531"/>
      <c r="M11" s="531"/>
      <c r="N11" s="531"/>
      <c r="O11" s="531"/>
      <c r="P11" s="531"/>
      <c r="Q11" s="531"/>
      <c r="R11" s="531"/>
      <c r="S11" s="531"/>
      <c r="T11" s="531"/>
      <c r="U11" s="531"/>
      <c r="V11" s="531"/>
      <c r="W11" s="531"/>
      <c r="X11" s="531"/>
      <c r="Y11" s="531"/>
      <c r="Z11" s="531"/>
      <c r="AF11" s="419"/>
      <c r="AG11" s="419"/>
      <c r="AH11" s="419"/>
      <c r="AI11" s="419"/>
      <c r="AJ11" s="419"/>
      <c r="AK11" s="419"/>
      <c r="AL11" s="419"/>
      <c r="AM11" s="419"/>
      <c r="AN11" s="419"/>
      <c r="AO11" s="419"/>
      <c r="AP11" s="419"/>
      <c r="AQ11" s="419"/>
      <c r="AR11" s="419"/>
      <c r="AS11" s="419"/>
      <c r="AT11" s="419"/>
      <c r="AU11" s="419"/>
    </row>
    <row r="12" spans="1:69">
      <c r="A12" s="148" t="s">
        <v>244</v>
      </c>
      <c r="B12" s="438" t="s">
        <v>245</v>
      </c>
      <c r="C12" s="332">
        <v>0.55000000000000004</v>
      </c>
      <c r="D12" s="439">
        <f t="shared" si="9"/>
        <v>0</v>
      </c>
      <c r="E12" s="533" t="e">
        <f t="shared" si="10"/>
        <v>#DIV/0!</v>
      </c>
      <c r="F12" s="439">
        <f t="shared" si="11"/>
        <v>0</v>
      </c>
      <c r="G12" s="439">
        <f t="shared" si="6"/>
        <v>0</v>
      </c>
      <c r="H12" s="439">
        <f t="shared" ref="H12:H18" si="12">IF(C12&lt;1,F12*C12,0)</f>
        <v>0</v>
      </c>
      <c r="I12" s="531"/>
      <c r="J12" s="531"/>
      <c r="K12" s="531"/>
      <c r="L12" s="531"/>
      <c r="M12" s="531"/>
      <c r="N12" s="531"/>
      <c r="O12" s="531"/>
      <c r="P12" s="531"/>
      <c r="Q12" s="531"/>
      <c r="R12" s="531"/>
      <c r="S12" s="531"/>
      <c r="T12" s="531"/>
      <c r="U12" s="531"/>
      <c r="V12" s="531"/>
      <c r="W12" s="531"/>
      <c r="X12" s="531"/>
      <c r="Y12" s="531"/>
      <c r="Z12" s="531"/>
      <c r="AF12" s="419"/>
      <c r="AG12" s="419"/>
      <c r="AH12" s="419"/>
      <c r="AI12" s="419"/>
      <c r="AJ12" s="419"/>
      <c r="AK12" s="419"/>
      <c r="AL12" s="419"/>
      <c r="AM12" s="419"/>
      <c r="AN12" s="419"/>
      <c r="AO12" s="419"/>
      <c r="AP12" s="419"/>
      <c r="AQ12" s="419"/>
      <c r="AR12" s="419"/>
      <c r="AS12" s="419"/>
      <c r="AT12" s="419"/>
      <c r="AU12" s="419"/>
    </row>
    <row r="13" spans="1:69">
      <c r="A13" s="148" t="s">
        <v>246</v>
      </c>
      <c r="B13" s="438" t="s">
        <v>456</v>
      </c>
      <c r="C13" s="332">
        <v>0.55000000000000004</v>
      </c>
      <c r="D13" s="439">
        <f t="shared" si="9"/>
        <v>0</v>
      </c>
      <c r="E13" s="533" t="e">
        <f t="shared" si="10"/>
        <v>#DIV/0!</v>
      </c>
      <c r="F13" s="439">
        <f t="shared" si="11"/>
        <v>0</v>
      </c>
      <c r="G13" s="439">
        <f t="shared" si="6"/>
        <v>0</v>
      </c>
      <c r="H13" s="439">
        <f t="shared" si="12"/>
        <v>0</v>
      </c>
      <c r="I13" s="531"/>
      <c r="J13" s="531"/>
      <c r="K13" s="531"/>
      <c r="L13" s="531"/>
      <c r="M13" s="531"/>
      <c r="N13" s="531"/>
      <c r="O13" s="531"/>
      <c r="P13" s="531"/>
      <c r="Q13" s="531"/>
      <c r="R13" s="531"/>
      <c r="S13" s="531"/>
      <c r="T13" s="531"/>
      <c r="U13" s="531"/>
      <c r="V13" s="531"/>
      <c r="W13" s="531"/>
      <c r="X13" s="531"/>
      <c r="Y13" s="531"/>
      <c r="Z13" s="531"/>
      <c r="AF13" s="419"/>
      <c r="AG13" s="419"/>
      <c r="AH13" s="419"/>
      <c r="AI13" s="419"/>
      <c r="AJ13" s="419"/>
      <c r="AK13" s="419"/>
      <c r="AL13" s="419"/>
      <c r="AM13" s="419"/>
      <c r="AN13" s="419"/>
      <c r="AO13" s="419"/>
      <c r="AP13" s="419"/>
      <c r="AQ13" s="419"/>
      <c r="AR13" s="419"/>
      <c r="AS13" s="419"/>
      <c r="AT13" s="419"/>
      <c r="AU13" s="419"/>
    </row>
    <row r="14" spans="1:69" ht="12.75" customHeight="1">
      <c r="A14" s="148" t="s">
        <v>247</v>
      </c>
      <c r="B14" s="469" t="s">
        <v>370</v>
      </c>
      <c r="C14" s="332">
        <v>0.55000000000000004</v>
      </c>
      <c r="D14" s="439">
        <f t="shared" si="9"/>
        <v>0</v>
      </c>
      <c r="E14" s="533" t="e">
        <f t="shared" si="10"/>
        <v>#DIV/0!</v>
      </c>
      <c r="F14" s="439">
        <f t="shared" si="11"/>
        <v>0</v>
      </c>
      <c r="G14" s="439">
        <f>ROUND(J14+L14+N14+P14+R14+T14+V14+X14+Z14,2)</f>
        <v>0</v>
      </c>
      <c r="H14" s="439">
        <f t="shared" si="12"/>
        <v>0</v>
      </c>
      <c r="I14" s="531"/>
      <c r="J14" s="531"/>
      <c r="K14" s="531"/>
      <c r="L14" s="531"/>
      <c r="M14" s="531"/>
      <c r="N14" s="531"/>
      <c r="O14" s="531"/>
      <c r="P14" s="531"/>
      <c r="Q14" s="531"/>
      <c r="R14" s="531"/>
      <c r="S14" s="531"/>
      <c r="T14" s="531"/>
      <c r="U14" s="531"/>
      <c r="V14" s="531"/>
      <c r="W14" s="531"/>
      <c r="X14" s="531"/>
      <c r="Y14" s="531"/>
      <c r="Z14" s="531"/>
      <c r="AF14" s="419"/>
      <c r="AG14" s="419"/>
      <c r="AH14" s="419"/>
      <c r="AI14" s="419"/>
      <c r="AJ14" s="419"/>
      <c r="AK14" s="419"/>
      <c r="AL14" s="419"/>
      <c r="AM14" s="419"/>
      <c r="AN14" s="419"/>
      <c r="AO14" s="419"/>
      <c r="AP14" s="419"/>
      <c r="AQ14" s="419"/>
      <c r="AR14" s="419"/>
      <c r="AS14" s="419"/>
      <c r="AT14" s="419"/>
      <c r="AU14" s="419"/>
    </row>
    <row r="15" spans="1:69">
      <c r="A15" s="148" t="s">
        <v>248</v>
      </c>
      <c r="B15" s="438" t="s">
        <v>249</v>
      </c>
      <c r="C15" s="332">
        <v>0.55000000000000004</v>
      </c>
      <c r="D15" s="439">
        <f t="shared" si="9"/>
        <v>0</v>
      </c>
      <c r="E15" s="533" t="e">
        <f t="shared" si="10"/>
        <v>#DIV/0!</v>
      </c>
      <c r="F15" s="439">
        <f t="shared" si="11"/>
        <v>0</v>
      </c>
      <c r="G15" s="439">
        <f t="shared" si="6"/>
        <v>0</v>
      </c>
      <c r="H15" s="439">
        <f t="shared" si="12"/>
        <v>0</v>
      </c>
      <c r="I15" s="531"/>
      <c r="J15" s="531"/>
      <c r="K15" s="531"/>
      <c r="L15" s="531"/>
      <c r="M15" s="531"/>
      <c r="N15" s="531"/>
      <c r="O15" s="531"/>
      <c r="P15" s="531"/>
      <c r="Q15" s="531"/>
      <c r="R15" s="531"/>
      <c r="S15" s="531"/>
      <c r="T15" s="531"/>
      <c r="U15" s="531"/>
      <c r="V15" s="531"/>
      <c r="W15" s="531"/>
      <c r="X15" s="531"/>
      <c r="Y15" s="531"/>
      <c r="Z15" s="531"/>
      <c r="AF15" s="419"/>
      <c r="AG15" s="419"/>
      <c r="AH15" s="419"/>
      <c r="AI15" s="419"/>
      <c r="AJ15" s="419"/>
      <c r="AK15" s="419"/>
      <c r="AL15" s="419"/>
      <c r="AM15" s="419"/>
      <c r="AN15" s="419"/>
      <c r="AO15" s="419"/>
      <c r="AP15" s="419"/>
      <c r="AQ15" s="419"/>
      <c r="AR15" s="419"/>
      <c r="AS15" s="419"/>
      <c r="AT15" s="419"/>
      <c r="AU15" s="419"/>
    </row>
    <row r="16" spans="1:69">
      <c r="A16" s="148" t="s">
        <v>250</v>
      </c>
      <c r="B16" s="438" t="s">
        <v>165</v>
      </c>
      <c r="C16" s="332">
        <v>0.55000000000000004</v>
      </c>
      <c r="D16" s="439">
        <f t="shared" si="9"/>
        <v>0</v>
      </c>
      <c r="E16" s="533" t="e">
        <f t="shared" si="10"/>
        <v>#DIV/0!</v>
      </c>
      <c r="F16" s="439">
        <f t="shared" si="11"/>
        <v>0</v>
      </c>
      <c r="G16" s="439">
        <f t="shared" si="6"/>
        <v>0</v>
      </c>
      <c r="H16" s="439">
        <f t="shared" si="12"/>
        <v>0</v>
      </c>
      <c r="I16" s="531"/>
      <c r="J16" s="531"/>
      <c r="K16" s="531"/>
      <c r="L16" s="531"/>
      <c r="M16" s="531"/>
      <c r="N16" s="531"/>
      <c r="O16" s="531"/>
      <c r="P16" s="531"/>
      <c r="Q16" s="531"/>
      <c r="R16" s="531"/>
      <c r="S16" s="531"/>
      <c r="T16" s="531"/>
      <c r="U16" s="531"/>
      <c r="V16" s="531"/>
      <c r="W16" s="531"/>
      <c r="X16" s="531"/>
      <c r="Y16" s="531"/>
      <c r="Z16" s="531"/>
      <c r="AF16" s="419"/>
      <c r="AG16" s="419"/>
      <c r="AH16" s="419"/>
      <c r="AI16" s="419"/>
      <c r="AJ16" s="419"/>
      <c r="AK16" s="419"/>
      <c r="AL16" s="419"/>
      <c r="AM16" s="419"/>
      <c r="AN16" s="419"/>
      <c r="AO16" s="419"/>
      <c r="AP16" s="419"/>
      <c r="AQ16" s="419"/>
      <c r="AR16" s="419"/>
      <c r="AS16" s="419"/>
      <c r="AT16" s="419"/>
      <c r="AU16" s="419"/>
    </row>
    <row r="17" spans="1:69" s="434" customFormat="1">
      <c r="A17" s="423">
        <v>9</v>
      </c>
      <c r="B17" s="424" t="s">
        <v>252</v>
      </c>
      <c r="C17" s="400">
        <v>0.55000000000000004</v>
      </c>
      <c r="D17" s="428">
        <f t="shared" si="9"/>
        <v>0</v>
      </c>
      <c r="E17" s="532" t="e">
        <f t="shared" si="10"/>
        <v>#DIV/0!</v>
      </c>
      <c r="F17" s="428">
        <f t="shared" si="6"/>
        <v>0</v>
      </c>
      <c r="G17" s="428">
        <f t="shared" si="6"/>
        <v>0</v>
      </c>
      <c r="H17" s="428">
        <f t="shared" si="12"/>
        <v>0</v>
      </c>
      <c r="I17" s="435">
        <v>0</v>
      </c>
      <c r="J17" s="531"/>
      <c r="K17" s="435">
        <v>0</v>
      </c>
      <c r="L17" s="531"/>
      <c r="M17" s="435">
        <v>0</v>
      </c>
      <c r="N17" s="531"/>
      <c r="O17" s="435">
        <v>0</v>
      </c>
      <c r="P17" s="531"/>
      <c r="Q17" s="435">
        <v>0</v>
      </c>
      <c r="R17" s="531"/>
      <c r="S17" s="435">
        <v>0</v>
      </c>
      <c r="T17" s="531"/>
      <c r="U17" s="435">
        <v>0</v>
      </c>
      <c r="V17" s="531"/>
      <c r="W17" s="435">
        <v>0</v>
      </c>
      <c r="X17" s="531"/>
      <c r="Y17" s="435">
        <v>0</v>
      </c>
      <c r="Z17" s="531"/>
      <c r="AA17" s="430"/>
      <c r="AB17" s="430"/>
      <c r="AC17" s="430"/>
      <c r="AD17" s="430"/>
      <c r="AE17" s="430"/>
      <c r="AF17" s="431"/>
      <c r="AG17" s="431"/>
      <c r="AH17" s="431"/>
      <c r="AI17" s="431"/>
      <c r="AJ17" s="431"/>
      <c r="AK17" s="431"/>
      <c r="AL17" s="431"/>
      <c r="AM17" s="431"/>
      <c r="AN17" s="431"/>
      <c r="AO17" s="431"/>
      <c r="AP17" s="431"/>
      <c r="AQ17" s="431"/>
      <c r="AR17" s="431"/>
      <c r="AS17" s="431"/>
      <c r="AT17" s="431"/>
      <c r="AU17" s="431"/>
      <c r="AV17" s="430"/>
      <c r="AW17" s="430"/>
      <c r="AX17" s="430"/>
      <c r="AY17" s="430"/>
      <c r="AZ17" s="430"/>
      <c r="BA17" s="430"/>
      <c r="BB17" s="430"/>
      <c r="BC17" s="430"/>
      <c r="BD17" s="430"/>
      <c r="BE17" s="430"/>
      <c r="BF17" s="430"/>
      <c r="BG17" s="430"/>
      <c r="BH17" s="430"/>
      <c r="BI17" s="430"/>
      <c r="BJ17" s="430"/>
      <c r="BK17" s="430"/>
      <c r="BL17" s="430"/>
      <c r="BM17" s="430"/>
      <c r="BN17" s="430"/>
      <c r="BO17" s="430"/>
      <c r="BP17" s="430"/>
      <c r="BQ17" s="430"/>
    </row>
    <row r="18" spans="1:69" s="434" customFormat="1">
      <c r="A18" s="423">
        <v>10</v>
      </c>
      <c r="B18" s="424" t="s">
        <v>253</v>
      </c>
      <c r="C18" s="400">
        <v>0.55000000000000004</v>
      </c>
      <c r="D18" s="428">
        <f t="shared" si="9"/>
        <v>0</v>
      </c>
      <c r="E18" s="532" t="e">
        <f t="shared" si="10"/>
        <v>#DIV/0!</v>
      </c>
      <c r="F18" s="428">
        <f>ROUND(I18+K18+M18+O18+Q18+S18+U18+W18+Y18,2)</f>
        <v>0</v>
      </c>
      <c r="G18" s="428">
        <f t="shared" si="6"/>
        <v>0</v>
      </c>
      <c r="H18" s="428">
        <f t="shared" si="12"/>
        <v>0</v>
      </c>
      <c r="I18" s="440">
        <v>0</v>
      </c>
      <c r="J18" s="531"/>
      <c r="K18" s="440">
        <v>0</v>
      </c>
      <c r="L18" s="531"/>
      <c r="M18" s="440">
        <v>0</v>
      </c>
      <c r="N18" s="531"/>
      <c r="O18" s="440">
        <v>0</v>
      </c>
      <c r="P18" s="531"/>
      <c r="Q18" s="440">
        <v>0</v>
      </c>
      <c r="R18" s="531"/>
      <c r="S18" s="440">
        <v>0</v>
      </c>
      <c r="T18" s="531"/>
      <c r="U18" s="440">
        <v>0</v>
      </c>
      <c r="V18" s="531"/>
      <c r="W18" s="440">
        <v>0</v>
      </c>
      <c r="X18" s="531"/>
      <c r="Y18" s="440">
        <v>0</v>
      </c>
      <c r="Z18" s="531"/>
      <c r="AA18" s="430"/>
      <c r="AB18" s="430"/>
      <c r="AC18" s="430"/>
      <c r="AD18" s="430"/>
      <c r="AE18" s="430"/>
      <c r="AF18" s="431"/>
      <c r="AG18" s="431"/>
      <c r="AH18" s="431"/>
      <c r="AI18" s="431"/>
      <c r="AJ18" s="431"/>
      <c r="AK18" s="431"/>
      <c r="AL18" s="431"/>
      <c r="AM18" s="431"/>
      <c r="AN18" s="431"/>
      <c r="AO18" s="431"/>
      <c r="AP18" s="431"/>
      <c r="AQ18" s="431"/>
      <c r="AR18" s="431"/>
      <c r="AS18" s="431"/>
      <c r="AT18" s="431"/>
      <c r="AU18" s="431"/>
      <c r="AV18" s="430"/>
      <c r="AW18" s="430"/>
      <c r="AX18" s="430"/>
      <c r="AY18" s="430"/>
      <c r="AZ18" s="430"/>
      <c r="BA18" s="430"/>
      <c r="BB18" s="430"/>
      <c r="BC18" s="430"/>
      <c r="BD18" s="430"/>
      <c r="BE18" s="430"/>
      <c r="BF18" s="430"/>
      <c r="BG18" s="430"/>
      <c r="BH18" s="430"/>
      <c r="BI18" s="430"/>
      <c r="BJ18" s="430"/>
      <c r="BK18" s="430"/>
      <c r="BL18" s="430"/>
      <c r="BM18" s="430"/>
      <c r="BN18" s="430"/>
      <c r="BO18" s="430"/>
      <c r="BP18" s="430"/>
      <c r="BQ18" s="430"/>
    </row>
    <row r="19" spans="1:69" s="434" customFormat="1" ht="25.5">
      <c r="A19" s="423">
        <v>11</v>
      </c>
      <c r="B19" s="424" t="s">
        <v>462</v>
      </c>
      <c r="C19" s="444">
        <v>1</v>
      </c>
      <c r="D19" s="428">
        <f t="shared" si="9"/>
        <v>0</v>
      </c>
      <c r="E19" s="532" t="e">
        <f t="shared" si="10"/>
        <v>#DIV/0!</v>
      </c>
      <c r="F19" s="428">
        <f>ROUND(I19+K19+M19+O19+Q19+S19+U19+W19+Y19,2)</f>
        <v>0</v>
      </c>
      <c r="G19" s="428">
        <f t="shared" si="6"/>
        <v>0</v>
      </c>
      <c r="H19" s="428">
        <f>IF(C19&lt;=1,F19*C19,0)</f>
        <v>0</v>
      </c>
      <c r="I19" s="531"/>
      <c r="J19" s="531"/>
      <c r="K19" s="531"/>
      <c r="L19" s="531"/>
      <c r="M19" s="531"/>
      <c r="N19" s="531"/>
      <c r="O19" s="531"/>
      <c r="P19" s="531"/>
      <c r="Q19" s="531"/>
      <c r="R19" s="531"/>
      <c r="S19" s="531"/>
      <c r="T19" s="531"/>
      <c r="U19" s="531"/>
      <c r="V19" s="531"/>
      <c r="W19" s="531"/>
      <c r="X19" s="531"/>
      <c r="Y19" s="531"/>
      <c r="Z19" s="531"/>
      <c r="AA19" s="430"/>
      <c r="AB19" s="430"/>
      <c r="AC19" s="430"/>
      <c r="AD19" s="430"/>
      <c r="AE19" s="430"/>
      <c r="AF19" s="431"/>
      <c r="AG19" s="431"/>
      <c r="AH19" s="431"/>
      <c r="AI19" s="431"/>
      <c r="AJ19" s="431"/>
      <c r="AK19" s="431"/>
      <c r="AL19" s="431"/>
      <c r="AM19" s="431"/>
      <c r="AN19" s="431"/>
      <c r="AO19" s="431"/>
      <c r="AP19" s="431"/>
      <c r="AQ19" s="431"/>
      <c r="AR19" s="431"/>
      <c r="AS19" s="431"/>
      <c r="AT19" s="431"/>
      <c r="AU19" s="431"/>
      <c r="AV19" s="430"/>
      <c r="AW19" s="430"/>
      <c r="AX19" s="430"/>
      <c r="AY19" s="430"/>
      <c r="AZ19" s="430"/>
      <c r="BA19" s="430"/>
      <c r="BB19" s="430"/>
      <c r="BC19" s="430"/>
      <c r="BD19" s="430"/>
      <c r="BE19" s="430"/>
      <c r="BF19" s="430"/>
      <c r="BG19" s="430"/>
      <c r="BH19" s="430"/>
      <c r="BI19" s="430"/>
      <c r="BJ19" s="430"/>
      <c r="BK19" s="430"/>
      <c r="BL19" s="430"/>
      <c r="BM19" s="430"/>
      <c r="BN19" s="430"/>
      <c r="BO19" s="430"/>
      <c r="BP19" s="430"/>
      <c r="BQ19" s="430"/>
    </row>
    <row r="20" spans="1:69" s="434" customFormat="1">
      <c r="A20" s="423">
        <v>13</v>
      </c>
      <c r="B20" s="424" t="s">
        <v>256</v>
      </c>
      <c r="C20" s="400">
        <v>0.55000000000000004</v>
      </c>
      <c r="D20" s="428">
        <f t="shared" si="9"/>
        <v>0</v>
      </c>
      <c r="E20" s="532" t="e">
        <f t="shared" si="10"/>
        <v>#DIV/0!</v>
      </c>
      <c r="F20" s="428">
        <f t="shared" si="6"/>
        <v>0</v>
      </c>
      <c r="G20" s="428">
        <f t="shared" si="6"/>
        <v>0</v>
      </c>
      <c r="H20" s="428">
        <f>IF(C20&lt;1,F20*C20,0)</f>
        <v>0</v>
      </c>
      <c r="I20" s="435">
        <v>0</v>
      </c>
      <c r="J20" s="531"/>
      <c r="K20" s="435">
        <v>0</v>
      </c>
      <c r="L20" s="531"/>
      <c r="M20" s="435">
        <v>0</v>
      </c>
      <c r="N20" s="531"/>
      <c r="O20" s="435">
        <v>0</v>
      </c>
      <c r="P20" s="531"/>
      <c r="Q20" s="435">
        <v>0</v>
      </c>
      <c r="R20" s="531"/>
      <c r="S20" s="435">
        <v>0</v>
      </c>
      <c r="T20" s="531"/>
      <c r="U20" s="435">
        <v>0</v>
      </c>
      <c r="V20" s="531"/>
      <c r="W20" s="435">
        <v>0</v>
      </c>
      <c r="X20" s="531"/>
      <c r="Y20" s="435">
        <v>0</v>
      </c>
      <c r="Z20" s="531"/>
      <c r="AA20" s="430"/>
      <c r="AB20" s="430"/>
      <c r="AC20" s="430"/>
      <c r="AD20" s="430"/>
      <c r="AE20" s="430"/>
      <c r="AF20" s="431"/>
      <c r="AG20" s="431"/>
      <c r="AH20" s="431"/>
      <c r="AI20" s="431"/>
      <c r="AJ20" s="431"/>
      <c r="AK20" s="431"/>
      <c r="AL20" s="431"/>
      <c r="AM20" s="431"/>
      <c r="AN20" s="431"/>
      <c r="AO20" s="431"/>
      <c r="AP20" s="431"/>
      <c r="AQ20" s="431"/>
      <c r="AR20" s="431"/>
      <c r="AS20" s="431"/>
      <c r="AT20" s="431"/>
      <c r="AU20" s="431"/>
      <c r="AV20" s="430"/>
      <c r="AW20" s="430"/>
      <c r="AX20" s="430"/>
      <c r="AY20" s="430"/>
      <c r="AZ20" s="430"/>
      <c r="BA20" s="430"/>
      <c r="BB20" s="430"/>
      <c r="BC20" s="430"/>
      <c r="BD20" s="430"/>
      <c r="BE20" s="430"/>
      <c r="BF20" s="430"/>
      <c r="BG20" s="430"/>
      <c r="BH20" s="430"/>
      <c r="BI20" s="430"/>
      <c r="BJ20" s="430"/>
      <c r="BK20" s="430"/>
      <c r="BL20" s="430"/>
      <c r="BM20" s="430"/>
      <c r="BN20" s="430"/>
      <c r="BO20" s="430"/>
      <c r="BP20" s="430"/>
      <c r="BQ20" s="430"/>
    </row>
    <row r="21" spans="1:69" s="434" customFormat="1">
      <c r="A21" s="423">
        <v>15</v>
      </c>
      <c r="B21" s="424" t="s">
        <v>258</v>
      </c>
      <c r="C21" s="445"/>
      <c r="D21" s="428">
        <f t="shared" si="9"/>
        <v>0</v>
      </c>
      <c r="E21" s="532" t="e">
        <f>SUM(E22:E23)</f>
        <v>#DIV/0!</v>
      </c>
      <c r="F21" s="428">
        <f>ROUND(I21+K21+M21+O21+Q21+S21+U21+W21+Y21,2)</f>
        <v>0</v>
      </c>
      <c r="G21" s="428">
        <f>ROUND(J21+L21+N21+P21+R21+T21+V21+X21+Z21,2)</f>
        <v>0</v>
      </c>
      <c r="H21" s="428">
        <f>SUM(H22:H23)</f>
        <v>0</v>
      </c>
      <c r="I21" s="428">
        <f>SUM(I22:I23)</f>
        <v>0</v>
      </c>
      <c r="J21" s="428">
        <f t="shared" ref="J21:Z21" si="13">SUM(J22:J23)</f>
        <v>0</v>
      </c>
      <c r="K21" s="428">
        <f t="shared" si="13"/>
        <v>0</v>
      </c>
      <c r="L21" s="428">
        <f t="shared" si="13"/>
        <v>0</v>
      </c>
      <c r="M21" s="428">
        <f t="shared" si="13"/>
        <v>0</v>
      </c>
      <c r="N21" s="428">
        <f t="shared" si="13"/>
        <v>0</v>
      </c>
      <c r="O21" s="428">
        <f t="shared" si="13"/>
        <v>0</v>
      </c>
      <c r="P21" s="428">
        <f t="shared" si="13"/>
        <v>0</v>
      </c>
      <c r="Q21" s="428">
        <f t="shared" si="13"/>
        <v>0</v>
      </c>
      <c r="R21" s="428">
        <f t="shared" si="13"/>
        <v>0</v>
      </c>
      <c r="S21" s="428">
        <f t="shared" si="13"/>
        <v>0</v>
      </c>
      <c r="T21" s="428">
        <f t="shared" si="13"/>
        <v>0</v>
      </c>
      <c r="U21" s="428">
        <f t="shared" si="13"/>
        <v>0</v>
      </c>
      <c r="V21" s="428">
        <f t="shared" si="13"/>
        <v>0</v>
      </c>
      <c r="W21" s="428">
        <f t="shared" si="13"/>
        <v>0</v>
      </c>
      <c r="X21" s="428">
        <f t="shared" si="13"/>
        <v>0</v>
      </c>
      <c r="Y21" s="428">
        <f t="shared" si="13"/>
        <v>0</v>
      </c>
      <c r="Z21" s="428">
        <f t="shared" si="13"/>
        <v>0</v>
      </c>
      <c r="AA21" s="430"/>
      <c r="AB21" s="430"/>
      <c r="AC21" s="430"/>
      <c r="AD21" s="430"/>
      <c r="AE21" s="430"/>
      <c r="AF21" s="431"/>
      <c r="AG21" s="431"/>
      <c r="AH21" s="431"/>
      <c r="AI21" s="431"/>
      <c r="AJ21" s="431"/>
      <c r="AK21" s="431"/>
      <c r="AL21" s="431"/>
      <c r="AM21" s="431"/>
      <c r="AN21" s="431"/>
      <c r="AO21" s="431"/>
      <c r="AP21" s="431"/>
      <c r="AQ21" s="431"/>
      <c r="AR21" s="431"/>
      <c r="AS21" s="431"/>
      <c r="AT21" s="431"/>
      <c r="AU21" s="431"/>
      <c r="AV21" s="430"/>
      <c r="AW21" s="430"/>
      <c r="AX21" s="430"/>
      <c r="AY21" s="430"/>
      <c r="AZ21" s="430"/>
      <c r="BA21" s="430"/>
      <c r="BB21" s="430"/>
      <c r="BC21" s="430"/>
      <c r="BD21" s="430"/>
      <c r="BE21" s="430"/>
      <c r="BF21" s="430"/>
      <c r="BG21" s="430"/>
      <c r="BH21" s="430"/>
      <c r="BI21" s="430"/>
      <c r="BJ21" s="430"/>
      <c r="BK21" s="430"/>
      <c r="BL21" s="430"/>
      <c r="BM21" s="430"/>
      <c r="BN21" s="430"/>
      <c r="BO21" s="430"/>
      <c r="BP21" s="430"/>
      <c r="BQ21" s="430"/>
    </row>
    <row r="22" spans="1:69">
      <c r="A22" s="437" t="s">
        <v>476</v>
      </c>
      <c r="B22" s="438" t="s">
        <v>438</v>
      </c>
      <c r="C22" s="332">
        <v>0.55000000000000004</v>
      </c>
      <c r="D22" s="439">
        <f t="shared" si="9"/>
        <v>0</v>
      </c>
      <c r="E22" s="533" t="e">
        <f>D22/$D$24</f>
        <v>#DIV/0!</v>
      </c>
      <c r="F22" s="439">
        <f t="shared" ref="F22:G23" si="14">ROUND(I22+K22+M22+O22+Q22+S22+U22+W22+Y22,2)</f>
        <v>0</v>
      </c>
      <c r="G22" s="439">
        <f t="shared" si="14"/>
        <v>0</v>
      </c>
      <c r="H22" s="428">
        <f>IF(C22&lt;1,F22*C22,0)</f>
        <v>0</v>
      </c>
      <c r="I22" s="440">
        <v>0</v>
      </c>
      <c r="J22" s="440">
        <v>0</v>
      </c>
      <c r="K22" s="440">
        <v>0</v>
      </c>
      <c r="L22" s="440">
        <v>0</v>
      </c>
      <c r="M22" s="440">
        <v>0</v>
      </c>
      <c r="N22" s="440">
        <v>0</v>
      </c>
      <c r="O22" s="440">
        <v>0</v>
      </c>
      <c r="P22" s="440">
        <v>0</v>
      </c>
      <c r="Q22" s="440">
        <v>0</v>
      </c>
      <c r="R22" s="440">
        <v>0</v>
      </c>
      <c r="S22" s="440">
        <v>0</v>
      </c>
      <c r="T22" s="440">
        <v>0</v>
      </c>
      <c r="U22" s="440">
        <v>0</v>
      </c>
      <c r="V22" s="440">
        <v>0</v>
      </c>
      <c r="W22" s="440">
        <v>0</v>
      </c>
      <c r="X22" s="440">
        <v>0</v>
      </c>
      <c r="Y22" s="440">
        <v>0</v>
      </c>
      <c r="Z22" s="440">
        <v>0</v>
      </c>
      <c r="AF22" s="419"/>
      <c r="AG22" s="419"/>
      <c r="AH22" s="419"/>
      <c r="AI22" s="419"/>
      <c r="AJ22" s="419"/>
      <c r="AK22" s="419"/>
      <c r="AL22" s="419"/>
      <c r="AM22" s="419"/>
      <c r="AN22" s="419"/>
      <c r="AO22" s="419"/>
      <c r="AP22" s="419"/>
      <c r="AQ22" s="419"/>
      <c r="AR22" s="419"/>
      <c r="AS22" s="419"/>
      <c r="AT22" s="419"/>
      <c r="AU22" s="419"/>
    </row>
    <row r="23" spans="1:69">
      <c r="A23" s="437" t="s">
        <v>477</v>
      </c>
      <c r="B23" s="438" t="s">
        <v>439</v>
      </c>
      <c r="C23" s="332">
        <v>0.55000000000000004</v>
      </c>
      <c r="D23" s="439">
        <f t="shared" si="9"/>
        <v>0</v>
      </c>
      <c r="E23" s="533" t="e">
        <f>D23/$D$24</f>
        <v>#DIV/0!</v>
      </c>
      <c r="F23" s="439">
        <f t="shared" si="14"/>
        <v>0</v>
      </c>
      <c r="G23" s="439">
        <f t="shared" si="14"/>
        <v>0</v>
      </c>
      <c r="H23" s="439">
        <f>IF(C23&lt;1,F23*C23,0)</f>
        <v>0</v>
      </c>
      <c r="I23" s="440">
        <v>0</v>
      </c>
      <c r="J23" s="531"/>
      <c r="K23" s="440">
        <v>0</v>
      </c>
      <c r="L23" s="531"/>
      <c r="M23" s="440">
        <v>0</v>
      </c>
      <c r="N23" s="531"/>
      <c r="O23" s="440">
        <v>0</v>
      </c>
      <c r="P23" s="531"/>
      <c r="Q23" s="440">
        <v>0</v>
      </c>
      <c r="R23" s="531"/>
      <c r="S23" s="440">
        <v>0</v>
      </c>
      <c r="T23" s="531"/>
      <c r="U23" s="440">
        <v>0</v>
      </c>
      <c r="V23" s="531"/>
      <c r="W23" s="440">
        <v>0</v>
      </c>
      <c r="X23" s="531"/>
      <c r="Y23" s="440">
        <v>0</v>
      </c>
      <c r="Z23" s="531"/>
      <c r="AF23" s="419"/>
      <c r="AG23" s="419"/>
      <c r="AH23" s="419"/>
      <c r="AI23" s="419"/>
      <c r="AJ23" s="419"/>
      <c r="AK23" s="419"/>
      <c r="AL23" s="419"/>
      <c r="AM23" s="419"/>
      <c r="AN23" s="419"/>
      <c r="AO23" s="419"/>
      <c r="AP23" s="419"/>
      <c r="AQ23" s="419"/>
      <c r="AR23" s="419"/>
      <c r="AS23" s="419"/>
      <c r="AT23" s="419"/>
      <c r="AU23" s="419"/>
    </row>
    <row r="24" spans="1:69" s="434" customFormat="1">
      <c r="A24" s="446"/>
      <c r="B24" s="424" t="s">
        <v>152</v>
      </c>
      <c r="C24" s="447">
        <f>IF(F24=0,0,C14)</f>
        <v>0</v>
      </c>
      <c r="D24" s="442">
        <f>D5+D6+D9+D10+D17+D18+D19+D20+D21</f>
        <v>0</v>
      </c>
      <c r="E24" s="534" t="e">
        <f>SUM(E6,E10,E17,E18,E19,E20,E21)</f>
        <v>#DIV/0!</v>
      </c>
      <c r="F24" s="442">
        <f t="shared" ref="F24:Z24" si="15">F5+F6+F9+F10+F17+F18+F19+F20+F21</f>
        <v>0</v>
      </c>
      <c r="G24" s="442">
        <f t="shared" si="15"/>
        <v>0</v>
      </c>
      <c r="H24" s="442">
        <f t="shared" si="15"/>
        <v>0</v>
      </c>
      <c r="I24" s="442">
        <f t="shared" si="15"/>
        <v>0</v>
      </c>
      <c r="J24" s="442">
        <f t="shared" si="15"/>
        <v>0</v>
      </c>
      <c r="K24" s="442">
        <f t="shared" si="15"/>
        <v>0</v>
      </c>
      <c r="L24" s="442">
        <f t="shared" si="15"/>
        <v>0</v>
      </c>
      <c r="M24" s="442">
        <f t="shared" si="15"/>
        <v>0</v>
      </c>
      <c r="N24" s="442">
        <f t="shared" si="15"/>
        <v>0</v>
      </c>
      <c r="O24" s="442">
        <f t="shared" si="15"/>
        <v>0</v>
      </c>
      <c r="P24" s="442">
        <f t="shared" si="15"/>
        <v>0</v>
      </c>
      <c r="Q24" s="442">
        <f t="shared" si="15"/>
        <v>0</v>
      </c>
      <c r="R24" s="442">
        <f t="shared" si="15"/>
        <v>0</v>
      </c>
      <c r="S24" s="442">
        <f t="shared" si="15"/>
        <v>0</v>
      </c>
      <c r="T24" s="442">
        <f t="shared" si="15"/>
        <v>0</v>
      </c>
      <c r="U24" s="442">
        <f t="shared" si="15"/>
        <v>0</v>
      </c>
      <c r="V24" s="442">
        <f t="shared" si="15"/>
        <v>0</v>
      </c>
      <c r="W24" s="442">
        <f t="shared" si="15"/>
        <v>0</v>
      </c>
      <c r="X24" s="442">
        <f t="shared" si="15"/>
        <v>0</v>
      </c>
      <c r="Y24" s="442">
        <f t="shared" si="15"/>
        <v>0</v>
      </c>
      <c r="Z24" s="442">
        <f t="shared" si="15"/>
        <v>0</v>
      </c>
      <c r="AA24" s="430"/>
      <c r="AB24" s="430"/>
      <c r="AC24" s="430"/>
      <c r="AD24" s="430"/>
      <c r="AE24" s="430"/>
      <c r="AF24" s="431"/>
      <c r="AG24" s="431"/>
      <c r="AH24" s="431"/>
      <c r="AI24" s="431"/>
      <c r="AJ24" s="431"/>
      <c r="AK24" s="431"/>
      <c r="AL24" s="431"/>
      <c r="AM24" s="431"/>
      <c r="AN24" s="431"/>
      <c r="AO24" s="431"/>
      <c r="AP24" s="431"/>
      <c r="AQ24" s="431"/>
      <c r="AR24" s="431"/>
      <c r="AS24" s="431"/>
      <c r="AT24" s="431"/>
      <c r="AU24" s="431"/>
      <c r="AV24" s="430"/>
      <c r="AW24" s="430"/>
      <c r="AX24" s="430"/>
      <c r="AY24" s="430"/>
      <c r="AZ24" s="430"/>
      <c r="BA24" s="430"/>
      <c r="BB24" s="430"/>
      <c r="BC24" s="430"/>
      <c r="BD24" s="430"/>
      <c r="BE24" s="430"/>
      <c r="BF24" s="430"/>
      <c r="BG24" s="430"/>
      <c r="BH24" s="430"/>
      <c r="BI24" s="430"/>
      <c r="BJ24" s="430"/>
      <c r="BK24" s="430"/>
      <c r="BL24" s="430"/>
      <c r="BM24" s="430"/>
      <c r="BN24" s="430"/>
      <c r="BO24" s="430"/>
      <c r="BP24" s="430"/>
      <c r="BQ24" s="430"/>
    </row>
    <row r="25" spans="1:69" s="454" customFormat="1">
      <c r="A25" s="448"/>
      <c r="B25" s="449"/>
      <c r="C25" s="450"/>
      <c r="D25" s="451"/>
      <c r="E25" s="452"/>
      <c r="F25" s="451"/>
      <c r="G25" s="451"/>
      <c r="H25" s="451"/>
      <c r="I25" s="451"/>
      <c r="J25" s="451"/>
      <c r="K25" s="451"/>
      <c r="L25" s="451"/>
      <c r="M25" s="451"/>
      <c r="N25" s="451"/>
      <c r="O25" s="451"/>
      <c r="P25" s="451"/>
      <c r="Q25" s="451"/>
      <c r="R25" s="451"/>
      <c r="S25" s="451"/>
      <c r="T25" s="451"/>
      <c r="U25" s="451"/>
      <c r="V25" s="451"/>
      <c r="W25" s="451"/>
      <c r="X25" s="451"/>
      <c r="Y25" s="451"/>
      <c r="Z25" s="451"/>
      <c r="AA25" s="77"/>
      <c r="AB25" s="77"/>
      <c r="AC25" s="77"/>
      <c r="AD25" s="77"/>
      <c r="AE25" s="77"/>
      <c r="AF25" s="453"/>
      <c r="AG25" s="453"/>
      <c r="AH25" s="453"/>
      <c r="AI25" s="453"/>
      <c r="AJ25" s="453"/>
      <c r="AK25" s="453"/>
      <c r="AL25" s="453"/>
      <c r="AM25" s="453"/>
      <c r="AN25" s="453"/>
      <c r="AO25" s="453"/>
      <c r="AP25" s="453"/>
      <c r="AQ25" s="453"/>
      <c r="AR25" s="453"/>
      <c r="AS25" s="453"/>
      <c r="AT25" s="453"/>
      <c r="AU25" s="453"/>
      <c r="AV25" s="77"/>
      <c r="AW25" s="77"/>
      <c r="AX25" s="77"/>
      <c r="AY25" s="77"/>
      <c r="AZ25" s="77"/>
      <c r="BA25" s="77"/>
      <c r="BB25" s="77"/>
      <c r="BC25" s="77"/>
      <c r="BD25" s="77"/>
      <c r="BE25" s="77"/>
      <c r="BF25" s="77"/>
      <c r="BG25" s="77"/>
      <c r="BH25" s="77"/>
      <c r="BI25" s="77"/>
      <c r="BJ25" s="77"/>
      <c r="BK25" s="77"/>
      <c r="BL25" s="77"/>
      <c r="BM25" s="77"/>
      <c r="BN25" s="77"/>
      <c r="BO25" s="77"/>
      <c r="BP25" s="77"/>
      <c r="BQ25" s="77"/>
    </row>
    <row r="26" spans="1:69" s="69" customFormat="1">
      <c r="A26" s="455"/>
      <c r="B26" s="456" t="s">
        <v>404</v>
      </c>
      <c r="C26" s="457"/>
      <c r="D26" s="435"/>
      <c r="E26" s="458"/>
      <c r="F26" s="442"/>
      <c r="G26" s="442"/>
      <c r="H26" s="442">
        <f>SUM(I26:Z26)</f>
        <v>0</v>
      </c>
      <c r="I26" s="442">
        <f>$C$24*(SUM(I5,I6,I9,I12,I13,I14,I15,I16,I17,I18,I20,I21))+SUM(I11,I19)</f>
        <v>0</v>
      </c>
      <c r="J26" s="442" t="s">
        <v>447</v>
      </c>
      <c r="K26" s="442">
        <f>$C$24*(SUM(K5,K6,K9,K12,K13,K14,K15,K16,K17,K18,K20,K21))+SUM(K11,K19)</f>
        <v>0</v>
      </c>
      <c r="L26" s="442" t="s">
        <v>447</v>
      </c>
      <c r="M26" s="442">
        <f>$C$24*(SUM(M5,M6,M9,M12,M13,M14,M15,M16,M17,M18,M20,M21))+SUM(M11,M19)</f>
        <v>0</v>
      </c>
      <c r="N26" s="442" t="s">
        <v>447</v>
      </c>
      <c r="O26" s="442">
        <f>$C$24*(SUM(O5,O6,O9,O12,O13,O14,O15,O16,O17,O18,O20,O21))+SUM(O11,O19)</f>
        <v>0</v>
      </c>
      <c r="P26" s="442" t="s">
        <v>447</v>
      </c>
      <c r="Q26" s="442">
        <f>$C$24*(SUM(Q5,Q6,Q9,Q12,Q13,Q14,Q15,Q16,Q17,Q18,Q20,Q21))+SUM(Q11,Q19)</f>
        <v>0</v>
      </c>
      <c r="R26" s="442" t="s">
        <v>447</v>
      </c>
      <c r="S26" s="442">
        <f>$C$24*(SUM(S5,S6,S9,S12,S13,S14,S15,S16,S17,S18,S20,S21))+SUM(S11,S19)</f>
        <v>0</v>
      </c>
      <c r="T26" s="442" t="s">
        <v>447</v>
      </c>
      <c r="U26" s="442">
        <f>$C$24*(SUM(U5,U6,U9,U12,U13,U14,U15,U16,U17,U18,U20,U21))+SUM(U11,U19)</f>
        <v>0</v>
      </c>
      <c r="V26" s="442" t="s">
        <v>447</v>
      </c>
      <c r="W26" s="442">
        <f>$C$24*(SUM(W5,W6,W9,W12,W13,W14,W15,W16,W17,W18,W20,W21))+SUM(W11,W19)</f>
        <v>0</v>
      </c>
      <c r="X26" s="442" t="s">
        <v>447</v>
      </c>
      <c r="Y26" s="442">
        <f>$C$24*(SUM(Y5,Y6,Y9,Y12,Y13,Y14,Y15,Y16,Y17,Y18,Y20,Y21))+SUM(Y11,Y19)</f>
        <v>0</v>
      </c>
      <c r="Z26" s="442" t="s">
        <v>447</v>
      </c>
      <c r="AF26" s="419"/>
      <c r="AG26" s="419"/>
      <c r="AH26" s="419"/>
      <c r="AI26" s="419"/>
      <c r="AJ26" s="419"/>
      <c r="AK26" s="419"/>
      <c r="AL26" s="419"/>
      <c r="AM26" s="419"/>
      <c r="AN26" s="419"/>
      <c r="AO26" s="419"/>
      <c r="AP26" s="419"/>
      <c r="AQ26" s="419"/>
      <c r="AR26" s="419"/>
      <c r="AS26" s="419"/>
      <c r="AT26" s="419"/>
      <c r="AU26" s="419"/>
    </row>
    <row r="27" spans="1:69" s="69" customFormat="1">
      <c r="A27" s="459"/>
      <c r="F27" s="430"/>
      <c r="G27" s="218"/>
      <c r="H27" s="460"/>
      <c r="I27" s="419"/>
      <c r="J27" s="419"/>
      <c r="K27" s="419"/>
      <c r="L27" s="419"/>
      <c r="M27" s="419"/>
      <c r="N27" s="419"/>
      <c r="O27" s="419"/>
      <c r="P27" s="419"/>
      <c r="Q27" s="419"/>
      <c r="R27" s="419"/>
      <c r="S27" s="419"/>
      <c r="T27" s="419"/>
      <c r="U27" s="419"/>
      <c r="V27" s="419"/>
      <c r="W27" s="419"/>
      <c r="X27" s="419"/>
      <c r="Y27" s="419"/>
      <c r="Z27" s="419"/>
    </row>
    <row r="28" spans="1:69" s="69" customFormat="1">
      <c r="A28" s="459"/>
      <c r="F28" s="430"/>
      <c r="H28" s="77"/>
      <c r="I28" s="461"/>
      <c r="J28" s="419"/>
      <c r="K28" s="419"/>
      <c r="L28" s="419"/>
      <c r="M28" s="419"/>
      <c r="N28" s="419"/>
      <c r="O28" s="419"/>
      <c r="P28" s="419"/>
      <c r="Q28" s="419"/>
      <c r="R28" s="419"/>
      <c r="S28" s="419"/>
      <c r="T28" s="419"/>
      <c r="U28" s="419"/>
      <c r="V28" s="419"/>
      <c r="W28" s="419"/>
      <c r="X28" s="419"/>
      <c r="Y28" s="419"/>
      <c r="Z28" s="419"/>
    </row>
    <row r="29" spans="1:69" s="69" customFormat="1">
      <c r="A29" s="462"/>
      <c r="B29" s="69" t="s">
        <v>478</v>
      </c>
      <c r="C29" s="430"/>
      <c r="D29" s="430"/>
      <c r="E29" s="430"/>
      <c r="F29" s="430"/>
      <c r="I29" s="461"/>
      <c r="J29" s="461"/>
      <c r="K29" s="461"/>
      <c r="L29" s="461"/>
      <c r="M29" s="461"/>
      <c r="N29" s="461"/>
      <c r="O29" s="461"/>
      <c r="P29" s="461"/>
      <c r="Q29" s="461"/>
      <c r="R29" s="461"/>
      <c r="S29" s="461"/>
      <c r="T29" s="461"/>
      <c r="U29" s="461"/>
      <c r="V29" s="461"/>
      <c r="W29" s="461"/>
      <c r="X29" s="461"/>
      <c r="Y29" s="461"/>
      <c r="Z29" s="461"/>
    </row>
    <row r="30" spans="1:69" s="69" customFormat="1">
      <c r="A30" s="463"/>
      <c r="B30" s="69" t="s">
        <v>466</v>
      </c>
    </row>
    <row r="31" spans="1:69" s="69" customFormat="1">
      <c r="A31" s="463"/>
      <c r="B31" s="69" t="s">
        <v>479</v>
      </c>
    </row>
    <row r="32" spans="1:69" s="69" customFormat="1" ht="32.25" customHeight="1">
      <c r="A32" s="463"/>
      <c r="K32" s="416"/>
    </row>
    <row r="33" spans="1:2" s="69" customFormat="1" ht="15.75">
      <c r="A33" s="464"/>
    </row>
    <row r="34" spans="1:2" s="69" customFormat="1" ht="15.75">
      <c r="A34" s="464"/>
    </row>
    <row r="35" spans="1:2" s="69" customFormat="1" ht="15.75">
      <c r="A35" s="464"/>
    </row>
    <row r="36" spans="1:2" s="69" customFormat="1"/>
    <row r="37" spans="1:2" s="69" customFormat="1"/>
    <row r="38" spans="1:2" s="69" customFormat="1"/>
    <row r="39" spans="1:2" s="69" customFormat="1">
      <c r="B39" s="419"/>
    </row>
    <row r="40" spans="1:2" s="69" customFormat="1">
      <c r="B40" s="419"/>
    </row>
    <row r="41" spans="1:2" s="69" customFormat="1">
      <c r="B41" s="465"/>
    </row>
    <row r="42" spans="1:2" s="69" customFormat="1"/>
    <row r="43" spans="1:2" s="69" customFormat="1"/>
    <row r="44" spans="1:2" s="69" customFormat="1"/>
    <row r="45" spans="1:2" s="69" customFormat="1"/>
    <row r="46" spans="1:2" s="69" customFormat="1"/>
    <row r="47" spans="1:2" s="69" customFormat="1"/>
    <row r="48" spans="1:2" s="69" customFormat="1"/>
    <row r="49" spans="5:5" s="69" customFormat="1"/>
    <row r="50" spans="5:5" s="69" customFormat="1"/>
    <row r="51" spans="5:5" s="69" customFormat="1"/>
    <row r="52" spans="5:5" s="69" customFormat="1"/>
    <row r="53" spans="5:5" s="69" customFormat="1"/>
    <row r="54" spans="5:5" s="69" customFormat="1">
      <c r="E54" s="466"/>
    </row>
    <row r="55" spans="5:5" s="69" customFormat="1"/>
    <row r="56" spans="5:5" s="69" customFormat="1"/>
    <row r="57" spans="5:5" s="69" customFormat="1"/>
    <row r="58" spans="5:5" s="69" customFormat="1"/>
    <row r="59" spans="5:5" s="69" customFormat="1"/>
    <row r="60" spans="5:5" s="69" customFormat="1"/>
    <row r="61" spans="5:5" s="69" customFormat="1"/>
    <row r="62" spans="5:5" s="69" customFormat="1"/>
    <row r="63" spans="5:5" s="69" customFormat="1"/>
    <row r="64" spans="5:5" s="69" customFormat="1"/>
    <row r="65" s="69" customFormat="1"/>
    <row r="66" s="69" customFormat="1"/>
    <row r="67" s="69" customFormat="1"/>
    <row r="68" s="69" customFormat="1"/>
    <row r="69" s="69" customFormat="1"/>
    <row r="70" s="69" customFormat="1"/>
    <row r="71" s="69" customFormat="1"/>
    <row r="72" s="69" customFormat="1"/>
    <row r="73" s="69" customFormat="1"/>
    <row r="74" s="69" customFormat="1"/>
    <row r="75" s="69" customFormat="1"/>
    <row r="76" s="69" customFormat="1"/>
    <row r="77" s="69" customFormat="1"/>
    <row r="78" s="69" customFormat="1"/>
    <row r="79" s="69" customFormat="1"/>
    <row r="80" s="69" customFormat="1"/>
    <row r="81" s="69" customFormat="1"/>
    <row r="82" s="69" customFormat="1"/>
    <row r="83" s="69" customFormat="1"/>
    <row r="84" s="69" customFormat="1"/>
    <row r="85" s="69" customFormat="1"/>
    <row r="86" s="69" customFormat="1"/>
    <row r="87" s="69" customFormat="1"/>
    <row r="88" s="69" customFormat="1"/>
    <row r="89" s="69" customFormat="1"/>
    <row r="90" s="69" customFormat="1"/>
    <row r="91" s="69" customFormat="1"/>
    <row r="92" s="69" customFormat="1"/>
    <row r="93" s="69" customFormat="1"/>
    <row r="94" s="69" customFormat="1"/>
    <row r="95" s="69" customFormat="1"/>
    <row r="96" s="69" customFormat="1"/>
    <row r="97" s="69" customFormat="1"/>
    <row r="98" s="69" customFormat="1"/>
    <row r="99" s="69" customFormat="1"/>
    <row r="100" s="69" customFormat="1"/>
    <row r="101" s="69" customFormat="1"/>
    <row r="102" s="69" customFormat="1"/>
    <row r="103" s="69" customFormat="1"/>
    <row r="104" s="69" customFormat="1"/>
    <row r="105" s="69" customFormat="1"/>
    <row r="106" s="69" customFormat="1"/>
    <row r="107" s="69" customFormat="1"/>
    <row r="108" s="69" customFormat="1"/>
    <row r="109" s="69" customFormat="1"/>
    <row r="110" s="69" customFormat="1"/>
    <row r="111" s="69" customFormat="1"/>
    <row r="112" s="69" customFormat="1"/>
    <row r="113" s="69" customFormat="1"/>
    <row r="114" s="69" customFormat="1"/>
    <row r="115" s="69" customFormat="1"/>
    <row r="116" s="69" customFormat="1"/>
    <row r="117" s="69" customFormat="1"/>
    <row r="118" s="69" customFormat="1"/>
    <row r="119" s="69" customFormat="1"/>
    <row r="120" s="69" customFormat="1"/>
    <row r="121" s="69" customFormat="1"/>
    <row r="122" s="69" customFormat="1"/>
    <row r="123" s="69" customFormat="1"/>
    <row r="124" s="69" customFormat="1"/>
    <row r="125" s="69" customFormat="1"/>
    <row r="126" s="69" customFormat="1"/>
    <row r="127" s="69" customFormat="1"/>
    <row r="128" s="69" customFormat="1"/>
    <row r="129" s="69" customFormat="1"/>
    <row r="130" s="69" customFormat="1"/>
    <row r="131" s="69" customFormat="1"/>
    <row r="132" s="69" customFormat="1"/>
    <row r="133" s="69" customFormat="1"/>
    <row r="134" s="69" customFormat="1"/>
    <row r="135" s="69" customFormat="1"/>
    <row r="136" s="69" customFormat="1"/>
    <row r="137" s="69" customFormat="1"/>
    <row r="138" s="69" customFormat="1"/>
    <row r="139" s="69" customFormat="1"/>
    <row r="140" s="69" customFormat="1"/>
    <row r="141" s="69" customFormat="1"/>
    <row r="142" s="69" customFormat="1"/>
    <row r="143" s="69" customFormat="1"/>
    <row r="144" s="69" customFormat="1"/>
    <row r="145" s="69" customFormat="1"/>
    <row r="146" s="69" customFormat="1"/>
    <row r="147" s="69" customFormat="1"/>
    <row r="148" s="69" customFormat="1"/>
    <row r="149" s="69" customFormat="1"/>
    <row r="150" s="69" customFormat="1"/>
    <row r="151" s="69" customFormat="1"/>
    <row r="152" s="69" customFormat="1"/>
    <row r="153" s="69" customFormat="1"/>
    <row r="154" s="69" customFormat="1"/>
    <row r="155" s="69" customFormat="1"/>
    <row r="156" s="69" customFormat="1"/>
    <row r="157" s="69" customFormat="1"/>
    <row r="158" s="69" customFormat="1"/>
    <row r="159" s="69" customFormat="1"/>
    <row r="160" s="69" customFormat="1"/>
    <row r="161" s="69" customFormat="1"/>
    <row r="162" s="69" customFormat="1"/>
    <row r="163" s="69" customFormat="1"/>
    <row r="164" s="69" customFormat="1"/>
    <row r="165" s="69" customFormat="1"/>
    <row r="166" s="69" customFormat="1"/>
    <row r="167" s="69" customFormat="1"/>
    <row r="168" s="69" customFormat="1"/>
    <row r="169" s="69" customFormat="1"/>
    <row r="170" s="69" customFormat="1"/>
    <row r="171" s="69" customFormat="1"/>
    <row r="172" s="69" customFormat="1"/>
    <row r="173" s="69" customFormat="1"/>
    <row r="174" s="69" customFormat="1"/>
    <row r="175" s="69" customFormat="1"/>
    <row r="176" s="69" customFormat="1"/>
    <row r="177" s="69" customFormat="1"/>
    <row r="178" s="69" customFormat="1"/>
    <row r="179" s="69" customFormat="1"/>
    <row r="180" s="69" customFormat="1"/>
    <row r="181" s="69" customFormat="1"/>
    <row r="182" s="69" customFormat="1"/>
    <row r="183" s="69" customFormat="1"/>
    <row r="184" s="69" customFormat="1"/>
    <row r="185" s="69" customFormat="1"/>
    <row r="186" s="69" customFormat="1"/>
    <row r="187" s="69" customFormat="1"/>
    <row r="188" s="69" customFormat="1"/>
    <row r="189" s="69" customFormat="1"/>
    <row r="190" s="69" customFormat="1"/>
    <row r="191" s="69" customFormat="1"/>
    <row r="192" s="69" customFormat="1"/>
    <row r="193" s="69" customFormat="1"/>
    <row r="194" s="69" customFormat="1"/>
    <row r="195" s="69" customFormat="1"/>
    <row r="196" s="69" customFormat="1"/>
    <row r="197" s="69" customFormat="1"/>
    <row r="198" s="69" customFormat="1"/>
    <row r="199" s="69" customFormat="1"/>
    <row r="200" s="69" customFormat="1"/>
    <row r="201" s="69" customFormat="1"/>
    <row r="202" s="69" customFormat="1"/>
    <row r="203" s="69" customFormat="1"/>
    <row r="204" s="69" customFormat="1"/>
    <row r="205" s="69" customFormat="1"/>
    <row r="206" s="69" customFormat="1"/>
    <row r="207" s="69" customFormat="1"/>
    <row r="208" s="69" customFormat="1"/>
    <row r="209" s="69" customFormat="1"/>
    <row r="210" s="69" customFormat="1"/>
    <row r="211" s="69" customFormat="1"/>
    <row r="212" s="69" customFormat="1"/>
    <row r="213" s="69" customFormat="1"/>
    <row r="214" s="69" customFormat="1"/>
    <row r="215" s="69" customFormat="1"/>
    <row r="216" s="69" customFormat="1"/>
    <row r="217" s="69" customFormat="1"/>
    <row r="218" s="69" customFormat="1"/>
    <row r="219" s="69" customFormat="1"/>
    <row r="220" s="69" customFormat="1"/>
    <row r="221" s="69" customFormat="1"/>
    <row r="222" s="69" customFormat="1"/>
    <row r="223" s="69" customFormat="1"/>
    <row r="224" s="69" customFormat="1"/>
    <row r="225" s="69" customFormat="1"/>
    <row r="226" s="69" customFormat="1"/>
    <row r="227" s="69" customFormat="1"/>
    <row r="228" s="69" customFormat="1"/>
    <row r="229" s="69" customFormat="1"/>
    <row r="230" s="69" customFormat="1"/>
    <row r="231" s="69" customFormat="1"/>
    <row r="232" s="69" customFormat="1"/>
    <row r="233" s="69" customFormat="1"/>
    <row r="234" s="69" customFormat="1"/>
    <row r="235" s="69" customFormat="1"/>
    <row r="236" s="69" customFormat="1"/>
    <row r="237" s="69" customFormat="1"/>
    <row r="238" s="69" customFormat="1"/>
    <row r="239" s="69" customFormat="1"/>
    <row r="240" s="69" customFormat="1"/>
    <row r="241" s="69" customFormat="1"/>
    <row r="242" s="69" customFormat="1"/>
    <row r="243" s="69" customFormat="1"/>
    <row r="244" s="69" customFormat="1"/>
    <row r="245" s="69" customFormat="1"/>
    <row r="246" s="69" customFormat="1"/>
    <row r="247" s="69" customFormat="1"/>
    <row r="248" s="69" customFormat="1"/>
    <row r="249" s="69" customFormat="1"/>
    <row r="250" s="69" customFormat="1"/>
    <row r="251" s="69" customFormat="1"/>
    <row r="252" s="69" customFormat="1"/>
    <row r="253" s="69" customFormat="1"/>
    <row r="254" s="69" customFormat="1"/>
    <row r="255" s="69" customFormat="1"/>
    <row r="256" s="69" customFormat="1"/>
    <row r="257" s="69" customFormat="1"/>
    <row r="258" s="69" customFormat="1"/>
    <row r="259" s="69" customFormat="1"/>
    <row r="260" s="69" customFormat="1"/>
    <row r="261" s="69" customFormat="1"/>
    <row r="262" s="69" customFormat="1"/>
    <row r="263" s="69" customFormat="1"/>
    <row r="264" s="69" customFormat="1"/>
    <row r="265" s="69" customFormat="1"/>
    <row r="266" s="69" customFormat="1"/>
    <row r="267" s="69" customFormat="1"/>
    <row r="268" s="69" customFormat="1"/>
    <row r="269" s="69" customFormat="1"/>
    <row r="270" s="69" customFormat="1"/>
    <row r="271" s="69" customFormat="1"/>
    <row r="272" s="69" customFormat="1"/>
    <row r="273" s="69" customFormat="1"/>
    <row r="274" s="69" customFormat="1"/>
    <row r="275" s="69" customFormat="1"/>
    <row r="276" s="69" customFormat="1"/>
    <row r="277" s="69" customFormat="1"/>
    <row r="278" s="69" customFormat="1"/>
    <row r="279" s="69" customFormat="1"/>
    <row r="280" s="69" customFormat="1"/>
    <row r="281" s="69" customFormat="1"/>
    <row r="282" s="69" customFormat="1"/>
    <row r="283" s="69" customFormat="1"/>
    <row r="284" s="69" customFormat="1"/>
    <row r="285" s="69" customFormat="1"/>
    <row r="286" s="69" customFormat="1"/>
    <row r="287" s="69" customFormat="1"/>
    <row r="288" s="69" customFormat="1"/>
    <row r="289" s="69" customFormat="1"/>
    <row r="290" s="69" customFormat="1"/>
    <row r="291" s="69" customFormat="1"/>
    <row r="292" s="69" customFormat="1"/>
    <row r="293" s="69" customFormat="1"/>
    <row r="294" s="69" customFormat="1"/>
    <row r="295" s="69" customFormat="1"/>
    <row r="296" s="69" customFormat="1"/>
    <row r="297" s="69" customFormat="1"/>
    <row r="298" s="69" customFormat="1"/>
    <row r="299" s="69" customFormat="1"/>
    <row r="300" s="69" customFormat="1"/>
    <row r="301" s="69" customFormat="1"/>
    <row r="302" s="69" customFormat="1"/>
    <row r="303" s="69" customFormat="1"/>
    <row r="304" s="69" customFormat="1"/>
    <row r="305" s="69" customFormat="1"/>
    <row r="306" s="69" customFormat="1"/>
    <row r="307" s="69" customFormat="1"/>
    <row r="308" s="69" customFormat="1"/>
    <row r="309" s="69" customFormat="1"/>
    <row r="310" s="69" customFormat="1"/>
    <row r="311" s="69" customFormat="1"/>
    <row r="312" s="69" customFormat="1"/>
    <row r="313" s="69" customFormat="1"/>
    <row r="314" s="69" customFormat="1"/>
    <row r="315" s="69" customFormat="1"/>
    <row r="316" s="69" customFormat="1"/>
    <row r="317" s="69" customFormat="1"/>
    <row r="318" s="69" customFormat="1"/>
    <row r="319" s="69" customFormat="1"/>
    <row r="320" s="69" customFormat="1"/>
    <row r="321" s="69" customFormat="1"/>
    <row r="322" s="69" customFormat="1"/>
    <row r="323" s="69" customFormat="1"/>
    <row r="324" s="69" customFormat="1"/>
    <row r="325" s="69" customFormat="1"/>
    <row r="326" s="69" customFormat="1"/>
    <row r="327" s="69" customFormat="1"/>
    <row r="328" s="69" customFormat="1"/>
    <row r="329" s="69" customFormat="1"/>
    <row r="330" s="69" customFormat="1"/>
    <row r="331" s="69" customFormat="1"/>
    <row r="332" s="69" customFormat="1"/>
    <row r="333" s="69" customFormat="1"/>
    <row r="334" s="69" customFormat="1"/>
    <row r="335" s="69" customFormat="1"/>
    <row r="336" s="69" customFormat="1"/>
    <row r="337" s="69" customFormat="1"/>
    <row r="338" s="69" customFormat="1"/>
    <row r="339" s="69" customFormat="1"/>
    <row r="340" s="69" customFormat="1"/>
    <row r="341" s="69" customFormat="1"/>
    <row r="342" s="69" customFormat="1"/>
    <row r="343" s="69" customFormat="1"/>
    <row r="344" s="69" customFormat="1"/>
    <row r="345" s="69" customFormat="1"/>
    <row r="346" s="69" customFormat="1"/>
    <row r="347" s="69" customFormat="1"/>
    <row r="348" s="69" customFormat="1"/>
    <row r="349" s="69" customFormat="1"/>
    <row r="350" s="69" customFormat="1"/>
    <row r="351" s="69" customFormat="1"/>
    <row r="352" s="69" customFormat="1"/>
    <row r="353" s="69" customFormat="1"/>
    <row r="354" s="69" customFormat="1"/>
    <row r="355" s="69" customFormat="1"/>
    <row r="356" s="69" customFormat="1"/>
    <row r="357" s="69" customFormat="1"/>
    <row r="358" s="69" customFormat="1"/>
    <row r="359" s="69" customFormat="1"/>
    <row r="360" s="69" customFormat="1"/>
    <row r="361" s="69" customFormat="1"/>
    <row r="362" s="69" customFormat="1"/>
    <row r="363" s="69" customFormat="1"/>
    <row r="364" s="69" customFormat="1"/>
    <row r="365" s="69" customFormat="1"/>
    <row r="366" s="69" customFormat="1"/>
    <row r="367" s="69" customFormat="1"/>
    <row r="368" s="69" customFormat="1"/>
    <row r="369" s="69" customFormat="1"/>
    <row r="370" s="69" customFormat="1"/>
    <row r="371" s="69" customFormat="1"/>
    <row r="372" s="69" customFormat="1"/>
    <row r="373" s="69" customFormat="1"/>
    <row r="374" s="69" customFormat="1"/>
    <row r="375" s="69" customFormat="1"/>
    <row r="376" s="69" customFormat="1"/>
    <row r="377" s="69" customFormat="1"/>
    <row r="378" s="69" customFormat="1"/>
    <row r="379" s="69" customFormat="1"/>
    <row r="380" s="69" customFormat="1"/>
    <row r="381" s="69" customFormat="1"/>
    <row r="382" s="69" customFormat="1"/>
    <row r="383" s="69" customFormat="1"/>
    <row r="384" s="69" customFormat="1"/>
    <row r="385" s="69" customFormat="1"/>
    <row r="386" s="69" customFormat="1"/>
    <row r="387" s="69" customFormat="1"/>
    <row r="388" s="69" customFormat="1"/>
    <row r="389" s="69" customFormat="1"/>
    <row r="390" s="69" customFormat="1"/>
    <row r="391" s="69" customFormat="1"/>
    <row r="392" s="69" customFormat="1"/>
    <row r="393" s="69" customFormat="1"/>
    <row r="394" s="69" customFormat="1"/>
    <row r="395" s="69" customFormat="1"/>
    <row r="396" s="69" customFormat="1"/>
    <row r="397" s="69" customFormat="1"/>
    <row r="398" s="69" customFormat="1"/>
    <row r="399" s="69" customFormat="1"/>
    <row r="400" s="69" customFormat="1"/>
    <row r="401" s="69" customFormat="1"/>
  </sheetData>
  <sheetProtection formatCells="0" formatColumns="0" formatRows="0"/>
  <mergeCells count="18">
    <mergeCell ref="A1:B1"/>
    <mergeCell ref="E2:J2"/>
    <mergeCell ref="A3:A4"/>
    <mergeCell ref="B3:B4"/>
    <mergeCell ref="C3:C4"/>
    <mergeCell ref="D3:E3"/>
    <mergeCell ref="F3:G3"/>
    <mergeCell ref="I3:J3"/>
    <mergeCell ref="D1:V1"/>
    <mergeCell ref="C2:D2"/>
    <mergeCell ref="W3:X3"/>
    <mergeCell ref="Y3:Z3"/>
    <mergeCell ref="K3:L3"/>
    <mergeCell ref="M3:N3"/>
    <mergeCell ref="O3:P3"/>
    <mergeCell ref="Q3:R3"/>
    <mergeCell ref="S3:T3"/>
    <mergeCell ref="U3:V3"/>
  </mergeCells>
  <conditionalFormatting sqref="F5:H6 D5:D6 H7:H10 H12:H18 H20:H23">
    <cfRule type="containsText" dxfId="20" priority="5" stopIfTrue="1" operator="containsText" text="PĀRSNIEGTAS IZMAKSAS">
      <formula>NOT(ISERROR(SEARCH("PĀRSNIEGTAS IZMAKSAS",D5)))</formula>
    </cfRule>
  </conditionalFormatting>
  <conditionalFormatting sqref="H22:H23">
    <cfRule type="containsText" dxfId="19" priority="4" stopIfTrue="1" operator="containsText" text="PĀRSNIEGTAS IZMAKSAS">
      <formula>NOT(ISERROR(SEARCH("PĀRSNIEGTAS IZMAKSAS",H22)))</formula>
    </cfRule>
  </conditionalFormatting>
  <conditionalFormatting sqref="H11">
    <cfRule type="containsText" dxfId="18" priority="3" stopIfTrue="1" operator="containsText" text="PĀRSNIEGTAS IZMAKSAS">
      <formula>NOT(ISERROR(SEARCH("PĀRSNIEGTAS IZMAKSAS",H11)))</formula>
    </cfRule>
  </conditionalFormatting>
  <conditionalFormatting sqref="H19">
    <cfRule type="containsText" dxfId="17" priority="2" stopIfTrue="1" operator="containsText" text="PĀRSNIEGTAS IZMAKSAS">
      <formula>NOT(ISERROR(SEARCH("PĀRSNIEGTAS IZMAKSAS",H19)))</formula>
    </cfRule>
  </conditionalFormatting>
  <conditionalFormatting sqref="M3:Z3">
    <cfRule type="cellIs" dxfId="16" priority="1" operator="equal">
      <formula>"x"</formula>
    </cfRule>
  </conditionalFormatting>
  <dataValidations count="2">
    <dataValidation type="list" allowBlank="1" showInputMessage="1" showErrorMessage="1" promptTitle="izveelies" sqref="C5 C7:C9 C22:C23 C12:C18 C20">
      <formula1>likme</formula1>
    </dataValidation>
    <dataValidation allowBlank="1" showInputMessage="1" showErrorMessage="1" prompt="Norādiet projekta sadarbības partneri - privāto komersantu (nosaukumu)" sqref="E2:J2"/>
  </dataValidations>
  <pageMargins left="0.7" right="0.7" top="0.75" bottom="0.75" header="0.3" footer="0.3"/>
  <pageSetup paperSize="9" orientation="portrait" horizontalDpi="4294967294"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BQ401"/>
  <sheetViews>
    <sheetView showGridLines="0" zoomScale="90" zoomScaleNormal="90" workbookViewId="0">
      <pane xSplit="2" ySplit="4" topLeftCell="C5" activePane="bottomRight" state="frozen"/>
      <selection activeCell="P23" sqref="P23"/>
      <selection pane="topRight" activeCell="P23" sqref="P23"/>
      <selection pane="bottomLeft" activeCell="P23" sqref="P23"/>
      <selection pane="bottomRight" activeCell="P23" sqref="P23"/>
    </sheetView>
  </sheetViews>
  <sheetFormatPr defaultRowHeight="12.75"/>
  <cols>
    <col min="1" max="1" width="5.42578125" style="39" customWidth="1"/>
    <col min="2" max="2" width="59.42578125" style="39" customWidth="1"/>
    <col min="3" max="3" width="10.7109375" style="39" customWidth="1"/>
    <col min="4" max="4" width="12.140625" style="39" customWidth="1"/>
    <col min="5" max="5" width="8.5703125" style="39" customWidth="1"/>
    <col min="6" max="6" width="16.5703125" style="39" customWidth="1"/>
    <col min="7" max="7" width="13.28515625" style="39" customWidth="1"/>
    <col min="8" max="8" width="12.42578125" style="39" customWidth="1"/>
    <col min="9" max="9" width="11.28515625" style="39" customWidth="1"/>
    <col min="10" max="10" width="12.42578125" style="39" customWidth="1"/>
    <col min="11" max="26" width="11.28515625" style="39" customWidth="1"/>
    <col min="27" max="69" width="9.140625" style="69"/>
    <col min="70" max="16384" width="9.140625" style="39"/>
  </cols>
  <sheetData>
    <row r="1" spans="1:69" s="417" customFormat="1" ht="27" customHeight="1">
      <c r="A1" s="1008" t="s">
        <v>522</v>
      </c>
      <c r="B1" s="1008"/>
      <c r="C1" s="468"/>
      <c r="D1" s="1041" t="s">
        <v>519</v>
      </c>
      <c r="E1" s="1041"/>
      <c r="F1" s="1041"/>
      <c r="G1" s="1041"/>
      <c r="H1" s="1041"/>
      <c r="I1" s="1041"/>
      <c r="J1" s="1041"/>
      <c r="K1" s="1041"/>
      <c r="L1" s="1041"/>
      <c r="M1" s="1041"/>
      <c r="N1" s="1041"/>
      <c r="O1" s="1041"/>
      <c r="P1" s="1041"/>
      <c r="Q1" s="1041"/>
      <c r="R1" s="1041"/>
      <c r="S1" s="1041"/>
      <c r="T1" s="1041"/>
      <c r="U1" s="1041"/>
      <c r="V1" s="1041"/>
      <c r="W1" s="416"/>
      <c r="X1" s="416"/>
      <c r="Y1" s="416"/>
      <c r="Z1" s="416"/>
      <c r="AA1" s="416"/>
      <c r="AB1" s="416"/>
      <c r="AC1" s="416"/>
      <c r="AD1" s="416"/>
      <c r="AE1" s="416"/>
      <c r="AF1" s="416"/>
      <c r="AG1" s="416"/>
      <c r="AH1" s="416"/>
      <c r="AI1" s="416"/>
      <c r="AJ1" s="416"/>
      <c r="AK1" s="416"/>
      <c r="AL1" s="416"/>
      <c r="AM1" s="416"/>
      <c r="AN1" s="416"/>
      <c r="AO1" s="416"/>
      <c r="AP1" s="416"/>
      <c r="AQ1" s="416"/>
      <c r="AR1" s="416"/>
      <c r="AS1" s="416"/>
      <c r="AT1" s="416"/>
      <c r="AU1" s="416"/>
      <c r="AV1" s="416"/>
      <c r="AW1" s="416"/>
      <c r="AX1" s="416"/>
      <c r="AY1" s="416"/>
      <c r="AZ1" s="416"/>
      <c r="BA1" s="416"/>
      <c r="BB1" s="416"/>
      <c r="BC1" s="416"/>
      <c r="BD1" s="416"/>
      <c r="BE1" s="416"/>
      <c r="BF1" s="416"/>
      <c r="BG1" s="416"/>
      <c r="BH1" s="416"/>
      <c r="BI1" s="416"/>
      <c r="BJ1" s="416"/>
      <c r="BK1" s="416"/>
      <c r="BL1" s="416"/>
      <c r="BM1" s="416"/>
      <c r="BN1" s="416"/>
      <c r="BO1" s="416"/>
      <c r="BP1" s="416"/>
      <c r="BQ1" s="416"/>
    </row>
    <row r="2" spans="1:69" ht="37.5" customHeight="1">
      <c r="A2" s="479" t="s">
        <v>336</v>
      </c>
      <c r="B2" s="479"/>
      <c r="C2" s="1029" t="s">
        <v>666</v>
      </c>
      <c r="D2" s="1029"/>
      <c r="E2" s="1040" t="s">
        <v>710</v>
      </c>
      <c r="F2" s="1040"/>
      <c r="G2" s="1040"/>
      <c r="H2" s="1040"/>
      <c r="I2" s="1040"/>
      <c r="J2" s="1040"/>
      <c r="K2" s="69"/>
      <c r="L2" s="69"/>
      <c r="S2" s="69"/>
      <c r="T2" s="69"/>
      <c r="U2" s="69"/>
      <c r="V2" s="69"/>
      <c r="W2" s="69"/>
      <c r="X2" s="69"/>
      <c r="Y2" s="69"/>
      <c r="Z2" s="69"/>
    </row>
    <row r="3" spans="1:69" ht="12.75" customHeight="1">
      <c r="A3" s="1010" t="s">
        <v>162</v>
      </c>
      <c r="B3" s="1011" t="s">
        <v>191</v>
      </c>
      <c r="C3" s="1012" t="s">
        <v>465</v>
      </c>
      <c r="D3" s="1013" t="s">
        <v>192</v>
      </c>
      <c r="E3" s="1013"/>
      <c r="F3" s="1013" t="s">
        <v>213</v>
      </c>
      <c r="G3" s="1013"/>
      <c r="H3" s="548"/>
      <c r="I3" s="1013" t="s">
        <v>396</v>
      </c>
      <c r="J3" s="1013"/>
      <c r="K3" s="1013" t="str">
        <f>'Dati par projektu'!C9</f>
        <v>Izvēlieties gadu</v>
      </c>
      <c r="L3" s="1013"/>
      <c r="M3" s="1015" t="str">
        <f>IF(OR(K3&gt;=2022,K3="X"),"X",K3+1)</f>
        <v>X</v>
      </c>
      <c r="N3" s="1015"/>
      <c r="O3" s="1015" t="str">
        <f t="shared" ref="O3" si="0">IF(OR(M3&gt;=2022,M3="X"),"X",M3+1)</f>
        <v>X</v>
      </c>
      <c r="P3" s="1015"/>
      <c r="Q3" s="1015" t="str">
        <f t="shared" ref="Q3" si="1">IF(OR(O3&gt;=2022,O3="X"),"X",O3+1)</f>
        <v>X</v>
      </c>
      <c r="R3" s="1015"/>
      <c r="S3" s="1015" t="str">
        <f t="shared" ref="S3" si="2">IF(OR(Q3&gt;=2022,Q3="X"),"X",Q3+1)</f>
        <v>X</v>
      </c>
      <c r="T3" s="1015"/>
      <c r="U3" s="1015" t="str">
        <f t="shared" ref="U3" si="3">IF(OR(S3&gt;=2022,S3="X"),"X",S3+1)</f>
        <v>X</v>
      </c>
      <c r="V3" s="1015"/>
      <c r="W3" s="1015" t="str">
        <f t="shared" ref="W3" si="4">IF(OR(U3&gt;=2022,U3="X"),"X",U3+1)</f>
        <v>X</v>
      </c>
      <c r="X3" s="1015"/>
      <c r="Y3" s="1015" t="str">
        <f t="shared" ref="Y3" si="5">IF(OR(W3&gt;=2022,W3="X"),"X",W3+1)</f>
        <v>X</v>
      </c>
      <c r="Z3" s="1015"/>
      <c r="AF3" s="419"/>
      <c r="AG3" s="419"/>
      <c r="AH3" s="419"/>
      <c r="AI3" s="419"/>
      <c r="AJ3" s="419"/>
      <c r="AK3" s="419"/>
      <c r="AL3" s="419"/>
      <c r="AM3" s="419"/>
      <c r="AN3" s="419"/>
      <c r="AO3" s="419"/>
      <c r="AP3" s="419"/>
      <c r="AQ3" s="419"/>
      <c r="AR3" s="419"/>
      <c r="AS3" s="419"/>
      <c r="AT3" s="419"/>
      <c r="AU3" s="419"/>
      <c r="AW3" s="420">
        <v>0.55000000000000004</v>
      </c>
    </row>
    <row r="4" spans="1:69" ht="38.25">
      <c r="A4" s="1010"/>
      <c r="B4" s="1011" t="s">
        <v>195</v>
      </c>
      <c r="C4" s="1012"/>
      <c r="D4" s="549" t="s">
        <v>179</v>
      </c>
      <c r="E4" s="549" t="s">
        <v>15</v>
      </c>
      <c r="F4" s="549" t="s">
        <v>193</v>
      </c>
      <c r="G4" s="549" t="s">
        <v>194</v>
      </c>
      <c r="H4" s="548" t="s">
        <v>216</v>
      </c>
      <c r="I4" s="422" t="s">
        <v>214</v>
      </c>
      <c r="J4" s="422" t="s">
        <v>215</v>
      </c>
      <c r="K4" s="422" t="s">
        <v>214</v>
      </c>
      <c r="L4" s="422" t="s">
        <v>215</v>
      </c>
      <c r="M4" s="422" t="s">
        <v>214</v>
      </c>
      <c r="N4" s="422" t="s">
        <v>215</v>
      </c>
      <c r="O4" s="422" t="s">
        <v>214</v>
      </c>
      <c r="P4" s="422" t="s">
        <v>215</v>
      </c>
      <c r="Q4" s="422" t="s">
        <v>214</v>
      </c>
      <c r="R4" s="422" t="s">
        <v>215</v>
      </c>
      <c r="S4" s="422" t="s">
        <v>214</v>
      </c>
      <c r="T4" s="422" t="s">
        <v>215</v>
      </c>
      <c r="U4" s="422" t="s">
        <v>214</v>
      </c>
      <c r="V4" s="422" t="s">
        <v>215</v>
      </c>
      <c r="W4" s="422" t="s">
        <v>214</v>
      </c>
      <c r="X4" s="422" t="s">
        <v>215</v>
      </c>
      <c r="Y4" s="422" t="s">
        <v>214</v>
      </c>
      <c r="Z4" s="422" t="s">
        <v>215</v>
      </c>
      <c r="AF4" s="419"/>
      <c r="AG4" s="419"/>
      <c r="AH4" s="419"/>
      <c r="AI4" s="419"/>
      <c r="AJ4" s="419"/>
      <c r="AK4" s="419"/>
      <c r="AL4" s="419"/>
      <c r="AM4" s="419"/>
      <c r="AN4" s="419"/>
      <c r="AO4" s="419"/>
      <c r="AP4" s="419"/>
      <c r="AQ4" s="419"/>
      <c r="AR4" s="419"/>
      <c r="AS4" s="419"/>
      <c r="AT4" s="419"/>
      <c r="AU4" s="419"/>
      <c r="AW4" s="420">
        <v>0.45</v>
      </c>
    </row>
    <row r="5" spans="1:69" s="433" customFormat="1" hidden="1">
      <c r="A5" s="423">
        <v>1</v>
      </c>
      <c r="B5" s="424" t="s">
        <v>464</v>
      </c>
      <c r="C5" s="425">
        <v>0.45</v>
      </c>
      <c r="D5" s="426">
        <f>IF(C5="IZVĒLIETIES!","norādiet likmi!",F5+G5)</f>
        <v>0</v>
      </c>
      <c r="E5" s="532" t="e">
        <f>D5/$D$24</f>
        <v>#DIV/0!</v>
      </c>
      <c r="F5" s="428">
        <f>ROUND(I5+K5+M5+O5+Q5+S5+U5+W5+Y5,2)</f>
        <v>0</v>
      </c>
      <c r="G5" s="426">
        <f>ROUND(J5+L5+N5+P5+R5+T5+V5+X5+Z5,2)</f>
        <v>0</v>
      </c>
      <c r="H5" s="428">
        <f>IF(C5&lt;1,F5*C5,0)</f>
        <v>0</v>
      </c>
      <c r="I5" s="440"/>
      <c r="J5" s="440"/>
      <c r="K5" s="440"/>
      <c r="L5" s="440"/>
      <c r="M5" s="440"/>
      <c r="N5" s="440"/>
      <c r="O5" s="440"/>
      <c r="P5" s="440"/>
      <c r="Q5" s="440"/>
      <c r="R5" s="440"/>
      <c r="S5" s="440"/>
      <c r="T5" s="440"/>
      <c r="U5" s="440"/>
      <c r="V5" s="440"/>
      <c r="W5" s="440"/>
      <c r="X5" s="440"/>
      <c r="Y5" s="440"/>
      <c r="Z5" s="440"/>
      <c r="AA5" s="430"/>
      <c r="AB5" s="430"/>
      <c r="AC5" s="430"/>
      <c r="AD5" s="430"/>
      <c r="AE5" s="430"/>
      <c r="AF5" s="431"/>
      <c r="AG5" s="431"/>
      <c r="AH5" s="431"/>
      <c r="AI5" s="431"/>
      <c r="AJ5" s="431"/>
      <c r="AK5" s="431"/>
      <c r="AL5" s="431"/>
      <c r="AM5" s="431"/>
      <c r="AN5" s="431"/>
      <c r="AO5" s="431"/>
      <c r="AP5" s="431"/>
      <c r="AQ5" s="431"/>
      <c r="AR5" s="431"/>
      <c r="AS5" s="431"/>
      <c r="AT5" s="431"/>
      <c r="AU5" s="431"/>
      <c r="AV5" s="430"/>
      <c r="AW5" s="432">
        <v>0.35</v>
      </c>
      <c r="AX5" s="430"/>
      <c r="AY5" s="430"/>
      <c r="AZ5" s="430"/>
      <c r="BA5" s="430"/>
      <c r="BB5" s="430"/>
      <c r="BC5" s="430"/>
      <c r="BD5" s="430"/>
      <c r="BE5" s="430"/>
      <c r="BF5" s="430"/>
      <c r="BG5" s="430"/>
      <c r="BH5" s="430"/>
      <c r="BI5" s="430"/>
      <c r="BJ5" s="430"/>
      <c r="BK5" s="430"/>
      <c r="BL5" s="430"/>
      <c r="BM5" s="430"/>
      <c r="BN5" s="430"/>
      <c r="BO5" s="430"/>
      <c r="BP5" s="430"/>
      <c r="BQ5" s="430"/>
    </row>
    <row r="6" spans="1:69" s="434" customFormat="1">
      <c r="A6" s="423">
        <v>2</v>
      </c>
      <c r="B6" s="424" t="s">
        <v>487</v>
      </c>
      <c r="D6" s="426">
        <f>SUM(D7:D8)</f>
        <v>0</v>
      </c>
      <c r="E6" s="533" t="e">
        <f>D6/$D$24</f>
        <v>#DIV/0!</v>
      </c>
      <c r="F6" s="426">
        <f t="shared" ref="F6:G20" si="6">ROUND(I6+K6+M6+O6+Q6+S6+U6+W6+Y6,2)</f>
        <v>0</v>
      </c>
      <c r="G6" s="426">
        <f t="shared" si="6"/>
        <v>0</v>
      </c>
      <c r="H6" s="426">
        <f>SUM(H7:H8)</f>
        <v>0</v>
      </c>
      <c r="I6" s="435">
        <f>SUM(I7:I8)</f>
        <v>0</v>
      </c>
      <c r="J6" s="435">
        <f t="shared" ref="J6:Z6" si="7">SUM(J7:J8)</f>
        <v>0</v>
      </c>
      <c r="K6" s="435">
        <f t="shared" si="7"/>
        <v>0</v>
      </c>
      <c r="L6" s="435">
        <f t="shared" si="7"/>
        <v>0</v>
      </c>
      <c r="M6" s="435">
        <f t="shared" si="7"/>
        <v>0</v>
      </c>
      <c r="N6" s="435">
        <f t="shared" si="7"/>
        <v>0</v>
      </c>
      <c r="O6" s="435">
        <f t="shared" si="7"/>
        <v>0</v>
      </c>
      <c r="P6" s="435">
        <f t="shared" si="7"/>
        <v>0</v>
      </c>
      <c r="Q6" s="435">
        <f t="shared" si="7"/>
        <v>0</v>
      </c>
      <c r="R6" s="435">
        <f t="shared" si="7"/>
        <v>0</v>
      </c>
      <c r="S6" s="435">
        <f t="shared" si="7"/>
        <v>0</v>
      </c>
      <c r="T6" s="435">
        <f t="shared" si="7"/>
        <v>0</v>
      </c>
      <c r="U6" s="435">
        <f t="shared" si="7"/>
        <v>0</v>
      </c>
      <c r="V6" s="435">
        <f t="shared" si="7"/>
        <v>0</v>
      </c>
      <c r="W6" s="435">
        <f t="shared" si="7"/>
        <v>0</v>
      </c>
      <c r="X6" s="435">
        <f t="shared" si="7"/>
        <v>0</v>
      </c>
      <c r="Y6" s="435">
        <f t="shared" si="7"/>
        <v>0</v>
      </c>
      <c r="Z6" s="435">
        <f t="shared" si="7"/>
        <v>0</v>
      </c>
      <c r="AA6" s="430"/>
      <c r="AB6" s="430"/>
      <c r="AC6" s="430"/>
      <c r="AD6" s="430"/>
      <c r="AE6" s="430"/>
      <c r="AF6" s="431"/>
      <c r="AG6" s="431"/>
      <c r="AH6" s="431"/>
      <c r="AI6" s="431"/>
      <c r="AJ6" s="431"/>
      <c r="AK6" s="431"/>
      <c r="AL6" s="431"/>
      <c r="AM6" s="431"/>
      <c r="AN6" s="431"/>
      <c r="AO6" s="431"/>
      <c r="AP6" s="431"/>
      <c r="AQ6" s="431"/>
      <c r="AR6" s="431"/>
      <c r="AS6" s="431"/>
      <c r="AT6" s="431"/>
      <c r="AU6" s="431"/>
      <c r="AV6" s="430"/>
      <c r="AW6" s="436"/>
      <c r="AX6" s="430"/>
      <c r="AY6" s="430"/>
      <c r="AZ6" s="430"/>
      <c r="BA6" s="430"/>
      <c r="BB6" s="430"/>
      <c r="BC6" s="430"/>
      <c r="BD6" s="430"/>
      <c r="BE6" s="430"/>
      <c r="BF6" s="430"/>
      <c r="BG6" s="430"/>
      <c r="BH6" s="430"/>
      <c r="BI6" s="430"/>
      <c r="BJ6" s="430"/>
      <c r="BK6" s="430"/>
      <c r="BL6" s="430"/>
      <c r="BM6" s="430"/>
      <c r="BN6" s="430"/>
      <c r="BO6" s="430"/>
      <c r="BP6" s="430"/>
      <c r="BQ6" s="430"/>
    </row>
    <row r="7" spans="1:69">
      <c r="A7" s="437" t="s">
        <v>14</v>
      </c>
      <c r="B7" s="438" t="s">
        <v>488</v>
      </c>
      <c r="C7" s="332">
        <v>0.45</v>
      </c>
      <c r="D7" s="439">
        <f>IF(C7="IZVĒLIETIES!","norādiet likmi!",F7+G7)</f>
        <v>0</v>
      </c>
      <c r="E7" s="533" t="e">
        <f>D7/$D$24</f>
        <v>#DIV/0!</v>
      </c>
      <c r="F7" s="439">
        <f>ROUND(I7+K7+M7+O7+Q7+S7+U7+W7+Y7,2)</f>
        <v>0</v>
      </c>
      <c r="G7" s="439">
        <f t="shared" si="6"/>
        <v>0</v>
      </c>
      <c r="H7" s="439">
        <f>IF(C7&lt;1,F7*C7,0)</f>
        <v>0</v>
      </c>
      <c r="I7" s="531"/>
      <c r="J7" s="531"/>
      <c r="K7" s="531"/>
      <c r="L7" s="531"/>
      <c r="M7" s="531"/>
      <c r="N7" s="531"/>
      <c r="O7" s="531"/>
      <c r="P7" s="531"/>
      <c r="Q7" s="531"/>
      <c r="R7" s="531"/>
      <c r="S7" s="531"/>
      <c r="T7" s="531"/>
      <c r="U7" s="531"/>
      <c r="V7" s="531"/>
      <c r="W7" s="531"/>
      <c r="X7" s="531"/>
      <c r="Y7" s="531"/>
      <c r="Z7" s="531"/>
      <c r="AF7" s="419"/>
      <c r="AG7" s="419"/>
      <c r="AH7" s="419"/>
      <c r="AI7" s="419"/>
      <c r="AJ7" s="419"/>
      <c r="AK7" s="419"/>
      <c r="AL7" s="419"/>
      <c r="AM7" s="419"/>
      <c r="AN7" s="419"/>
      <c r="AO7" s="419"/>
      <c r="AP7" s="419"/>
      <c r="AQ7" s="419"/>
      <c r="AR7" s="419"/>
      <c r="AS7" s="419"/>
      <c r="AT7" s="419"/>
      <c r="AU7" s="419"/>
      <c r="AW7" s="218"/>
    </row>
    <row r="8" spans="1:69" s="69" customFormat="1">
      <c r="A8" s="546" t="s">
        <v>16</v>
      </c>
      <c r="B8" s="547" t="s">
        <v>231</v>
      </c>
      <c r="C8" s="936">
        <v>0.45</v>
      </c>
      <c r="D8" s="440">
        <f>IF(C8="IZVĒLIETIES!","norādiet likmi!",F8+G8)</f>
        <v>0</v>
      </c>
      <c r="E8" s="545" t="e">
        <f>D8/$D$24</f>
        <v>#DIV/0!</v>
      </c>
      <c r="F8" s="440">
        <f t="shared" si="6"/>
        <v>0</v>
      </c>
      <c r="G8" s="440">
        <f t="shared" si="6"/>
        <v>0</v>
      </c>
      <c r="H8" s="440">
        <f>IF(C8&lt;1,F8*C8,0)</f>
        <v>0</v>
      </c>
      <c r="I8" s="440">
        <v>0</v>
      </c>
      <c r="J8" s="440">
        <v>0</v>
      </c>
      <c r="K8" s="440">
        <v>0</v>
      </c>
      <c r="L8" s="440">
        <v>0</v>
      </c>
      <c r="M8" s="440">
        <v>0</v>
      </c>
      <c r="N8" s="440">
        <v>0</v>
      </c>
      <c r="O8" s="440">
        <v>0</v>
      </c>
      <c r="P8" s="440">
        <v>0</v>
      </c>
      <c r="Q8" s="440">
        <v>0</v>
      </c>
      <c r="R8" s="440">
        <v>0</v>
      </c>
      <c r="S8" s="440">
        <v>0</v>
      </c>
      <c r="T8" s="440">
        <v>0</v>
      </c>
      <c r="U8" s="440">
        <v>0</v>
      </c>
      <c r="V8" s="440">
        <v>0</v>
      </c>
      <c r="W8" s="440">
        <v>0</v>
      </c>
      <c r="X8" s="440">
        <v>0</v>
      </c>
      <c r="Y8" s="440">
        <v>0</v>
      </c>
      <c r="Z8" s="440">
        <v>0</v>
      </c>
      <c r="AF8" s="419"/>
      <c r="AG8" s="419"/>
      <c r="AH8" s="419"/>
      <c r="AI8" s="419"/>
      <c r="AJ8" s="419"/>
      <c r="AK8" s="419"/>
      <c r="AL8" s="419"/>
      <c r="AM8" s="419"/>
      <c r="AN8" s="419"/>
      <c r="AO8" s="419"/>
      <c r="AP8" s="419"/>
      <c r="AQ8" s="419"/>
      <c r="AR8" s="419"/>
      <c r="AS8" s="419"/>
      <c r="AT8" s="419"/>
      <c r="AU8" s="419"/>
      <c r="AW8" s="218"/>
    </row>
    <row r="9" spans="1:69" s="434" customFormat="1" hidden="1">
      <c r="A9" s="423">
        <v>3</v>
      </c>
      <c r="B9" s="424" t="s">
        <v>235</v>
      </c>
      <c r="C9" s="425">
        <v>0.55000000000000004</v>
      </c>
      <c r="D9" s="428">
        <f>IF(C9="IZVĒLIETIES!","norādiet likmi!",F9+G9)</f>
        <v>0</v>
      </c>
      <c r="E9" s="532" t="e">
        <f>D9/$D$24</f>
        <v>#DIV/0!</v>
      </c>
      <c r="F9" s="428">
        <f t="shared" si="6"/>
        <v>0</v>
      </c>
      <c r="G9" s="428">
        <f t="shared" si="6"/>
        <v>0</v>
      </c>
      <c r="H9" s="428">
        <f>IF(C9&lt;1,F9*C9,0)</f>
        <v>0</v>
      </c>
      <c r="I9" s="429"/>
      <c r="J9" s="429"/>
      <c r="K9" s="429"/>
      <c r="L9" s="429"/>
      <c r="M9" s="429"/>
      <c r="N9" s="429"/>
      <c r="O9" s="429"/>
      <c r="P9" s="429"/>
      <c r="Q9" s="429"/>
      <c r="R9" s="429"/>
      <c r="S9" s="429"/>
      <c r="T9" s="429"/>
      <c r="U9" s="429"/>
      <c r="V9" s="429"/>
      <c r="W9" s="429"/>
      <c r="X9" s="429"/>
      <c r="Y9" s="429"/>
      <c r="Z9" s="429"/>
      <c r="AA9" s="430"/>
      <c r="AB9" s="430"/>
      <c r="AC9" s="430"/>
      <c r="AD9" s="430"/>
      <c r="AE9" s="430"/>
      <c r="AF9" s="431"/>
      <c r="AG9" s="431"/>
      <c r="AH9" s="431"/>
      <c r="AI9" s="431"/>
      <c r="AJ9" s="431"/>
      <c r="AK9" s="431"/>
      <c r="AL9" s="431"/>
      <c r="AM9" s="431"/>
      <c r="AN9" s="431"/>
      <c r="AO9" s="431"/>
      <c r="AP9" s="431"/>
      <c r="AQ9" s="431"/>
      <c r="AR9" s="431"/>
      <c r="AS9" s="431"/>
      <c r="AT9" s="431"/>
      <c r="AU9" s="431"/>
      <c r="AV9" s="430"/>
      <c r="AW9" s="430"/>
      <c r="AX9" s="430"/>
      <c r="AY9" s="430"/>
      <c r="AZ9" s="430"/>
      <c r="BA9" s="430"/>
      <c r="BB9" s="430"/>
      <c r="BC9" s="430"/>
      <c r="BD9" s="430"/>
      <c r="BE9" s="430"/>
      <c r="BF9" s="430"/>
      <c r="BG9" s="430"/>
      <c r="BH9" s="430"/>
      <c r="BI9" s="430"/>
      <c r="BJ9" s="430"/>
      <c r="BK9" s="430"/>
      <c r="BL9" s="430"/>
      <c r="BM9" s="430"/>
      <c r="BN9" s="430"/>
      <c r="BO9" s="430"/>
      <c r="BP9" s="430"/>
      <c r="BQ9" s="430"/>
    </row>
    <row r="10" spans="1:69" s="434" customFormat="1">
      <c r="A10" s="423">
        <v>7</v>
      </c>
      <c r="B10" s="424" t="s">
        <v>241</v>
      </c>
      <c r="C10" s="441"/>
      <c r="D10" s="428">
        <f>SUM(D11:D16)</f>
        <v>0</v>
      </c>
      <c r="E10" s="532" t="e">
        <f>SUM(E11:E16)</f>
        <v>#DIV/0!</v>
      </c>
      <c r="F10" s="428">
        <f>ROUND(I10+K10+M10+O10+Q10+S10+U10+W10+Y10,2)</f>
        <v>0</v>
      </c>
      <c r="G10" s="428">
        <f>ROUND(J10+L10+N10+P10+R10+T10+V10+X10+Z10,2)</f>
        <v>0</v>
      </c>
      <c r="H10" s="428">
        <f t="shared" ref="H10:Z10" si="8">SUM(H11:H16)</f>
        <v>0</v>
      </c>
      <c r="I10" s="442">
        <f t="shared" si="8"/>
        <v>0</v>
      </c>
      <c r="J10" s="442">
        <f t="shared" si="8"/>
        <v>0</v>
      </c>
      <c r="K10" s="442">
        <f t="shared" si="8"/>
        <v>0</v>
      </c>
      <c r="L10" s="442">
        <f t="shared" si="8"/>
        <v>0</v>
      </c>
      <c r="M10" s="442">
        <f t="shared" si="8"/>
        <v>0</v>
      </c>
      <c r="N10" s="442">
        <f t="shared" si="8"/>
        <v>0</v>
      </c>
      <c r="O10" s="442">
        <f t="shared" si="8"/>
        <v>0</v>
      </c>
      <c r="P10" s="442">
        <f t="shared" si="8"/>
        <v>0</v>
      </c>
      <c r="Q10" s="442">
        <f t="shared" si="8"/>
        <v>0</v>
      </c>
      <c r="R10" s="442">
        <f t="shared" si="8"/>
        <v>0</v>
      </c>
      <c r="S10" s="442">
        <f t="shared" si="8"/>
        <v>0</v>
      </c>
      <c r="T10" s="442">
        <f t="shared" si="8"/>
        <v>0</v>
      </c>
      <c r="U10" s="442">
        <f t="shared" si="8"/>
        <v>0</v>
      </c>
      <c r="V10" s="442">
        <f t="shared" si="8"/>
        <v>0</v>
      </c>
      <c r="W10" s="442">
        <f t="shared" si="8"/>
        <v>0</v>
      </c>
      <c r="X10" s="442">
        <f t="shared" si="8"/>
        <v>0</v>
      </c>
      <c r="Y10" s="442">
        <f t="shared" si="8"/>
        <v>0</v>
      </c>
      <c r="Z10" s="442">
        <f t="shared" si="8"/>
        <v>0</v>
      </c>
      <c r="AA10" s="430"/>
      <c r="AB10" s="430"/>
      <c r="AC10" s="430"/>
      <c r="AD10" s="430"/>
      <c r="AE10" s="430"/>
      <c r="AF10" s="431"/>
      <c r="AG10" s="431"/>
      <c r="AH10" s="431"/>
      <c r="AI10" s="431"/>
      <c r="AJ10" s="431"/>
      <c r="AK10" s="431"/>
      <c r="AL10" s="431"/>
      <c r="AM10" s="431"/>
      <c r="AN10" s="431"/>
      <c r="AO10" s="431"/>
      <c r="AP10" s="431"/>
      <c r="AQ10" s="431"/>
      <c r="AR10" s="431"/>
      <c r="AS10" s="431"/>
      <c r="AT10" s="431"/>
      <c r="AU10" s="431"/>
      <c r="AV10" s="430"/>
      <c r="AW10" s="430"/>
      <c r="AX10" s="430"/>
      <c r="AY10" s="430"/>
      <c r="AZ10" s="430"/>
      <c r="BA10" s="430"/>
      <c r="BB10" s="430"/>
      <c r="BC10" s="430"/>
      <c r="BD10" s="430"/>
      <c r="BE10" s="430"/>
      <c r="BF10" s="430"/>
      <c r="BG10" s="430"/>
      <c r="BH10" s="430"/>
      <c r="BI10" s="430"/>
      <c r="BJ10" s="430"/>
      <c r="BK10" s="430"/>
      <c r="BL10" s="430"/>
      <c r="BM10" s="430"/>
      <c r="BN10" s="430"/>
      <c r="BO10" s="430"/>
      <c r="BP10" s="430"/>
      <c r="BQ10" s="430"/>
    </row>
    <row r="11" spans="1:69">
      <c r="A11" s="437" t="s">
        <v>242</v>
      </c>
      <c r="B11" s="438" t="s">
        <v>461</v>
      </c>
      <c r="C11" s="443">
        <v>1</v>
      </c>
      <c r="D11" s="439">
        <f t="shared" ref="D11:D23" si="9">IF(C11="IZVĒLIETIES!","norādiet likmi!",F11+G11)</f>
        <v>0</v>
      </c>
      <c r="E11" s="533" t="e">
        <f t="shared" ref="E11:E20" si="10">D11/$D$24</f>
        <v>#DIV/0!</v>
      </c>
      <c r="F11" s="439">
        <f t="shared" ref="F11:F16" si="11">ROUND(I11+K11+M11+O11+Q11+S11+U11+W11+Y11,2)</f>
        <v>0</v>
      </c>
      <c r="G11" s="439">
        <f>ROUND(J11+L11+N11+P11+R11+T11+V11+X11+Z11,2)</f>
        <v>0</v>
      </c>
      <c r="H11" s="439">
        <f>IF(C11&lt;=1,F11*C11,0)</f>
        <v>0</v>
      </c>
      <c r="I11" s="531"/>
      <c r="J11" s="531"/>
      <c r="K11" s="531"/>
      <c r="L11" s="531"/>
      <c r="M11" s="531"/>
      <c r="N11" s="531"/>
      <c r="O11" s="531"/>
      <c r="P11" s="531"/>
      <c r="Q11" s="531"/>
      <c r="R11" s="531"/>
      <c r="S11" s="531"/>
      <c r="T11" s="531"/>
      <c r="U11" s="531"/>
      <c r="V11" s="531"/>
      <c r="W11" s="531"/>
      <c r="X11" s="531"/>
      <c r="Y11" s="531"/>
      <c r="Z11" s="531"/>
      <c r="AF11" s="419"/>
      <c r="AG11" s="419"/>
      <c r="AH11" s="419"/>
      <c r="AI11" s="419"/>
      <c r="AJ11" s="419"/>
      <c r="AK11" s="419"/>
      <c r="AL11" s="419"/>
      <c r="AM11" s="419"/>
      <c r="AN11" s="419"/>
      <c r="AO11" s="419"/>
      <c r="AP11" s="419"/>
      <c r="AQ11" s="419"/>
      <c r="AR11" s="419"/>
      <c r="AS11" s="419"/>
      <c r="AT11" s="419"/>
      <c r="AU11" s="419"/>
    </row>
    <row r="12" spans="1:69">
      <c r="A12" s="437" t="s">
        <v>244</v>
      </c>
      <c r="B12" s="438" t="s">
        <v>245</v>
      </c>
      <c r="C12" s="332">
        <v>0.45</v>
      </c>
      <c r="D12" s="439">
        <f t="shared" si="9"/>
        <v>0</v>
      </c>
      <c r="E12" s="533" t="e">
        <f t="shared" si="10"/>
        <v>#DIV/0!</v>
      </c>
      <c r="F12" s="439">
        <f t="shared" si="11"/>
        <v>0</v>
      </c>
      <c r="G12" s="439">
        <f t="shared" si="6"/>
        <v>0</v>
      </c>
      <c r="H12" s="439">
        <f t="shared" ref="H12:H18" si="12">IF(C12&lt;1,F12*C12,0)</f>
        <v>0</v>
      </c>
      <c r="I12" s="531"/>
      <c r="J12" s="531"/>
      <c r="K12" s="531"/>
      <c r="L12" s="531"/>
      <c r="M12" s="531"/>
      <c r="N12" s="531"/>
      <c r="O12" s="531"/>
      <c r="P12" s="531"/>
      <c r="Q12" s="531"/>
      <c r="R12" s="531"/>
      <c r="S12" s="531"/>
      <c r="T12" s="531"/>
      <c r="U12" s="531"/>
      <c r="V12" s="531"/>
      <c r="W12" s="531"/>
      <c r="X12" s="531"/>
      <c r="Y12" s="531"/>
      <c r="Z12" s="531"/>
      <c r="AF12" s="419"/>
      <c r="AG12" s="419"/>
      <c r="AH12" s="419"/>
      <c r="AI12" s="419"/>
      <c r="AJ12" s="419"/>
      <c r="AK12" s="419"/>
      <c r="AL12" s="419"/>
      <c r="AM12" s="419"/>
      <c r="AN12" s="419"/>
      <c r="AO12" s="419"/>
      <c r="AP12" s="419"/>
      <c r="AQ12" s="419"/>
      <c r="AR12" s="419"/>
      <c r="AS12" s="419"/>
      <c r="AT12" s="419"/>
      <c r="AU12" s="419"/>
    </row>
    <row r="13" spans="1:69">
      <c r="A13" s="437" t="s">
        <v>246</v>
      </c>
      <c r="B13" s="438" t="s">
        <v>456</v>
      </c>
      <c r="C13" s="332">
        <v>0.45</v>
      </c>
      <c r="D13" s="439">
        <f t="shared" si="9"/>
        <v>0</v>
      </c>
      <c r="E13" s="533" t="e">
        <f t="shared" si="10"/>
        <v>#DIV/0!</v>
      </c>
      <c r="F13" s="439">
        <f t="shared" si="11"/>
        <v>0</v>
      </c>
      <c r="G13" s="439">
        <f t="shared" si="6"/>
        <v>0</v>
      </c>
      <c r="H13" s="439">
        <f t="shared" si="12"/>
        <v>0</v>
      </c>
      <c r="I13" s="531"/>
      <c r="J13" s="531"/>
      <c r="K13" s="531"/>
      <c r="L13" s="531"/>
      <c r="M13" s="531"/>
      <c r="N13" s="531"/>
      <c r="O13" s="531"/>
      <c r="P13" s="531"/>
      <c r="Q13" s="531"/>
      <c r="R13" s="531"/>
      <c r="S13" s="531"/>
      <c r="T13" s="531"/>
      <c r="U13" s="531"/>
      <c r="V13" s="531"/>
      <c r="W13" s="531"/>
      <c r="X13" s="531"/>
      <c r="Y13" s="531"/>
      <c r="Z13" s="531"/>
      <c r="AF13" s="419"/>
      <c r="AG13" s="419"/>
      <c r="AH13" s="419"/>
      <c r="AI13" s="419"/>
      <c r="AJ13" s="419"/>
      <c r="AK13" s="419"/>
      <c r="AL13" s="419"/>
      <c r="AM13" s="419"/>
      <c r="AN13" s="419"/>
      <c r="AO13" s="419"/>
      <c r="AP13" s="419"/>
      <c r="AQ13" s="419"/>
      <c r="AR13" s="419"/>
      <c r="AS13" s="419"/>
      <c r="AT13" s="419"/>
      <c r="AU13" s="419"/>
    </row>
    <row r="14" spans="1:69" ht="12.75" customHeight="1">
      <c r="A14" s="437" t="s">
        <v>247</v>
      </c>
      <c r="B14" s="469" t="s">
        <v>370</v>
      </c>
      <c r="C14" s="332">
        <v>0.45</v>
      </c>
      <c r="D14" s="439">
        <f t="shared" si="9"/>
        <v>0</v>
      </c>
      <c r="E14" s="533" t="e">
        <f t="shared" si="10"/>
        <v>#DIV/0!</v>
      </c>
      <c r="F14" s="439">
        <f t="shared" si="11"/>
        <v>0</v>
      </c>
      <c r="G14" s="439">
        <f>ROUND(J14+L14+N14+P14+R14+T14+V14+X14+Z14,2)</f>
        <v>0</v>
      </c>
      <c r="H14" s="439">
        <f t="shared" si="12"/>
        <v>0</v>
      </c>
      <c r="I14" s="531"/>
      <c r="J14" s="531"/>
      <c r="K14" s="531"/>
      <c r="L14" s="531"/>
      <c r="M14" s="531"/>
      <c r="N14" s="531"/>
      <c r="O14" s="531"/>
      <c r="P14" s="531"/>
      <c r="Q14" s="531"/>
      <c r="R14" s="531"/>
      <c r="S14" s="531"/>
      <c r="T14" s="531"/>
      <c r="U14" s="531"/>
      <c r="V14" s="531"/>
      <c r="W14" s="531"/>
      <c r="X14" s="531"/>
      <c r="Y14" s="531"/>
      <c r="Z14" s="531"/>
      <c r="AF14" s="419"/>
      <c r="AG14" s="419"/>
      <c r="AH14" s="419"/>
      <c r="AI14" s="419"/>
      <c r="AJ14" s="419"/>
      <c r="AK14" s="419"/>
      <c r="AL14" s="419"/>
      <c r="AM14" s="419"/>
      <c r="AN14" s="419"/>
      <c r="AO14" s="419"/>
      <c r="AP14" s="419"/>
      <c r="AQ14" s="419"/>
      <c r="AR14" s="419"/>
      <c r="AS14" s="419"/>
      <c r="AT14" s="419"/>
      <c r="AU14" s="419"/>
    </row>
    <row r="15" spans="1:69">
      <c r="A15" s="437" t="s">
        <v>248</v>
      </c>
      <c r="B15" s="438" t="s">
        <v>249</v>
      </c>
      <c r="C15" s="332">
        <v>0.45</v>
      </c>
      <c r="D15" s="439">
        <f t="shared" si="9"/>
        <v>0</v>
      </c>
      <c r="E15" s="533" t="e">
        <f t="shared" si="10"/>
        <v>#DIV/0!</v>
      </c>
      <c r="F15" s="439">
        <f t="shared" si="11"/>
        <v>0</v>
      </c>
      <c r="G15" s="439">
        <f t="shared" si="6"/>
        <v>0</v>
      </c>
      <c r="H15" s="439">
        <f t="shared" si="12"/>
        <v>0</v>
      </c>
      <c r="I15" s="531"/>
      <c r="J15" s="531"/>
      <c r="K15" s="531"/>
      <c r="L15" s="531"/>
      <c r="M15" s="531"/>
      <c r="N15" s="531"/>
      <c r="O15" s="531"/>
      <c r="P15" s="531"/>
      <c r="Q15" s="531"/>
      <c r="R15" s="531"/>
      <c r="S15" s="531"/>
      <c r="T15" s="531"/>
      <c r="U15" s="531"/>
      <c r="V15" s="531"/>
      <c r="W15" s="531"/>
      <c r="X15" s="531"/>
      <c r="Y15" s="531"/>
      <c r="Z15" s="531"/>
      <c r="AF15" s="419"/>
      <c r="AG15" s="419"/>
      <c r="AH15" s="419"/>
      <c r="AI15" s="419"/>
      <c r="AJ15" s="419"/>
      <c r="AK15" s="419"/>
      <c r="AL15" s="419"/>
      <c r="AM15" s="419"/>
      <c r="AN15" s="419"/>
      <c r="AO15" s="419"/>
      <c r="AP15" s="419"/>
      <c r="AQ15" s="419"/>
      <c r="AR15" s="419"/>
      <c r="AS15" s="419"/>
      <c r="AT15" s="419"/>
      <c r="AU15" s="419"/>
    </row>
    <row r="16" spans="1:69">
      <c r="A16" s="437" t="s">
        <v>250</v>
      </c>
      <c r="B16" s="438" t="s">
        <v>165</v>
      </c>
      <c r="C16" s="332">
        <v>0.45</v>
      </c>
      <c r="D16" s="439">
        <f t="shared" si="9"/>
        <v>0</v>
      </c>
      <c r="E16" s="533" t="e">
        <f t="shared" si="10"/>
        <v>#DIV/0!</v>
      </c>
      <c r="F16" s="439">
        <f t="shared" si="11"/>
        <v>0</v>
      </c>
      <c r="G16" s="439">
        <f t="shared" si="6"/>
        <v>0</v>
      </c>
      <c r="H16" s="439">
        <f t="shared" si="12"/>
        <v>0</v>
      </c>
      <c r="I16" s="531"/>
      <c r="J16" s="531"/>
      <c r="K16" s="531"/>
      <c r="L16" s="531"/>
      <c r="M16" s="531"/>
      <c r="N16" s="531"/>
      <c r="O16" s="531"/>
      <c r="P16" s="531"/>
      <c r="Q16" s="531"/>
      <c r="R16" s="531"/>
      <c r="S16" s="531"/>
      <c r="T16" s="531"/>
      <c r="U16" s="531"/>
      <c r="V16" s="531"/>
      <c r="W16" s="531"/>
      <c r="X16" s="531"/>
      <c r="Y16" s="531"/>
      <c r="Z16" s="531"/>
      <c r="AF16" s="419"/>
      <c r="AG16" s="419"/>
      <c r="AH16" s="419"/>
      <c r="AI16" s="419"/>
      <c r="AJ16" s="419"/>
      <c r="AK16" s="419"/>
      <c r="AL16" s="419"/>
      <c r="AM16" s="419"/>
      <c r="AN16" s="419"/>
      <c r="AO16" s="419"/>
      <c r="AP16" s="419"/>
      <c r="AQ16" s="419"/>
      <c r="AR16" s="419"/>
      <c r="AS16" s="419"/>
      <c r="AT16" s="419"/>
      <c r="AU16" s="419"/>
    </row>
    <row r="17" spans="1:69" s="434" customFormat="1">
      <c r="A17" s="423">
        <v>9</v>
      </c>
      <c r="B17" s="424" t="s">
        <v>252</v>
      </c>
      <c r="C17" s="400">
        <v>0.45</v>
      </c>
      <c r="D17" s="428">
        <f t="shared" si="9"/>
        <v>0</v>
      </c>
      <c r="E17" s="532" t="e">
        <f t="shared" si="10"/>
        <v>#DIV/0!</v>
      </c>
      <c r="F17" s="428">
        <f t="shared" si="6"/>
        <v>0</v>
      </c>
      <c r="G17" s="428">
        <f t="shared" si="6"/>
        <v>0</v>
      </c>
      <c r="H17" s="428">
        <f t="shared" si="12"/>
        <v>0</v>
      </c>
      <c r="I17" s="435">
        <v>0</v>
      </c>
      <c r="J17" s="531"/>
      <c r="K17" s="435">
        <v>0</v>
      </c>
      <c r="L17" s="531"/>
      <c r="M17" s="435">
        <v>0</v>
      </c>
      <c r="N17" s="531"/>
      <c r="O17" s="435">
        <v>0</v>
      </c>
      <c r="P17" s="531"/>
      <c r="Q17" s="435">
        <v>0</v>
      </c>
      <c r="R17" s="531"/>
      <c r="S17" s="435">
        <v>0</v>
      </c>
      <c r="T17" s="531"/>
      <c r="U17" s="435">
        <v>0</v>
      </c>
      <c r="V17" s="531"/>
      <c r="W17" s="435">
        <v>0</v>
      </c>
      <c r="X17" s="531"/>
      <c r="Y17" s="435">
        <v>0</v>
      </c>
      <c r="Z17" s="531"/>
      <c r="AA17" s="430"/>
      <c r="AB17" s="430"/>
      <c r="AC17" s="430"/>
      <c r="AD17" s="430"/>
      <c r="AE17" s="430"/>
      <c r="AF17" s="431"/>
      <c r="AG17" s="431"/>
      <c r="AH17" s="431"/>
      <c r="AI17" s="431"/>
      <c r="AJ17" s="431"/>
      <c r="AK17" s="431"/>
      <c r="AL17" s="431"/>
      <c r="AM17" s="431"/>
      <c r="AN17" s="431"/>
      <c r="AO17" s="431"/>
      <c r="AP17" s="431"/>
      <c r="AQ17" s="431"/>
      <c r="AR17" s="431"/>
      <c r="AS17" s="431"/>
      <c r="AT17" s="431"/>
      <c r="AU17" s="431"/>
      <c r="AV17" s="430"/>
      <c r="AW17" s="430"/>
      <c r="AX17" s="430"/>
      <c r="AY17" s="430"/>
      <c r="AZ17" s="430"/>
      <c r="BA17" s="430"/>
      <c r="BB17" s="430"/>
      <c r="BC17" s="430"/>
      <c r="BD17" s="430"/>
      <c r="BE17" s="430"/>
      <c r="BF17" s="430"/>
      <c r="BG17" s="430"/>
      <c r="BH17" s="430"/>
      <c r="BI17" s="430"/>
      <c r="BJ17" s="430"/>
      <c r="BK17" s="430"/>
      <c r="BL17" s="430"/>
      <c r="BM17" s="430"/>
      <c r="BN17" s="430"/>
      <c r="BO17" s="430"/>
      <c r="BP17" s="430"/>
      <c r="BQ17" s="430"/>
    </row>
    <row r="18" spans="1:69" s="434" customFormat="1">
      <c r="A18" s="423">
        <v>10</v>
      </c>
      <c r="B18" s="424" t="s">
        <v>253</v>
      </c>
      <c r="C18" s="400">
        <v>0.45</v>
      </c>
      <c r="D18" s="428">
        <f t="shared" si="9"/>
        <v>0</v>
      </c>
      <c r="E18" s="532" t="e">
        <f t="shared" si="10"/>
        <v>#DIV/0!</v>
      </c>
      <c r="F18" s="428">
        <f>ROUND(I18+K18+M18+O18+Q18+S18+U18+W18+Y18,2)</f>
        <v>0</v>
      </c>
      <c r="G18" s="428">
        <f t="shared" si="6"/>
        <v>0</v>
      </c>
      <c r="H18" s="428">
        <f t="shared" si="12"/>
        <v>0</v>
      </c>
      <c r="I18" s="440">
        <v>0</v>
      </c>
      <c r="J18" s="531"/>
      <c r="K18" s="440">
        <v>0</v>
      </c>
      <c r="L18" s="531"/>
      <c r="M18" s="440">
        <v>0</v>
      </c>
      <c r="N18" s="531"/>
      <c r="O18" s="440">
        <v>0</v>
      </c>
      <c r="P18" s="531"/>
      <c r="Q18" s="440">
        <v>0</v>
      </c>
      <c r="R18" s="531"/>
      <c r="S18" s="440">
        <v>0</v>
      </c>
      <c r="T18" s="531"/>
      <c r="U18" s="440">
        <v>0</v>
      </c>
      <c r="V18" s="531"/>
      <c r="W18" s="440">
        <v>0</v>
      </c>
      <c r="X18" s="531"/>
      <c r="Y18" s="440">
        <v>0</v>
      </c>
      <c r="Z18" s="531"/>
      <c r="AA18" s="430"/>
      <c r="AB18" s="430"/>
      <c r="AC18" s="430"/>
      <c r="AD18" s="430"/>
      <c r="AE18" s="430"/>
      <c r="AF18" s="431"/>
      <c r="AG18" s="431"/>
      <c r="AH18" s="431"/>
      <c r="AI18" s="431"/>
      <c r="AJ18" s="431"/>
      <c r="AK18" s="431"/>
      <c r="AL18" s="431"/>
      <c r="AM18" s="431"/>
      <c r="AN18" s="431"/>
      <c r="AO18" s="431"/>
      <c r="AP18" s="431"/>
      <c r="AQ18" s="431"/>
      <c r="AR18" s="431"/>
      <c r="AS18" s="431"/>
      <c r="AT18" s="431"/>
      <c r="AU18" s="431"/>
      <c r="AV18" s="430"/>
      <c r="AW18" s="430"/>
      <c r="AX18" s="430"/>
      <c r="AY18" s="430"/>
      <c r="AZ18" s="430"/>
      <c r="BA18" s="430"/>
      <c r="BB18" s="430"/>
      <c r="BC18" s="430"/>
      <c r="BD18" s="430"/>
      <c r="BE18" s="430"/>
      <c r="BF18" s="430"/>
      <c r="BG18" s="430"/>
      <c r="BH18" s="430"/>
      <c r="BI18" s="430"/>
      <c r="BJ18" s="430"/>
      <c r="BK18" s="430"/>
      <c r="BL18" s="430"/>
      <c r="BM18" s="430"/>
      <c r="BN18" s="430"/>
      <c r="BO18" s="430"/>
      <c r="BP18" s="430"/>
      <c r="BQ18" s="430"/>
    </row>
    <row r="19" spans="1:69" s="434" customFormat="1" ht="25.5">
      <c r="A19" s="423">
        <v>11</v>
      </c>
      <c r="B19" s="424" t="s">
        <v>462</v>
      </c>
      <c r="C19" s="444">
        <v>1</v>
      </c>
      <c r="D19" s="428">
        <f t="shared" si="9"/>
        <v>0</v>
      </c>
      <c r="E19" s="532" t="e">
        <f t="shared" si="10"/>
        <v>#DIV/0!</v>
      </c>
      <c r="F19" s="428">
        <f>ROUND(I19+K19+M19+O19+Q19+S19+U19+W19+Y19,2)</f>
        <v>0</v>
      </c>
      <c r="G19" s="428">
        <f t="shared" si="6"/>
        <v>0</v>
      </c>
      <c r="H19" s="428">
        <f>IF(C19&lt;=1,F19*C19,0)</f>
        <v>0</v>
      </c>
      <c r="I19" s="531"/>
      <c r="J19" s="531"/>
      <c r="K19" s="531"/>
      <c r="L19" s="531"/>
      <c r="M19" s="531"/>
      <c r="N19" s="531"/>
      <c r="O19" s="531"/>
      <c r="P19" s="531"/>
      <c r="Q19" s="531"/>
      <c r="R19" s="531"/>
      <c r="S19" s="531"/>
      <c r="T19" s="531"/>
      <c r="U19" s="531"/>
      <c r="V19" s="531"/>
      <c r="W19" s="531"/>
      <c r="X19" s="531"/>
      <c r="Y19" s="531"/>
      <c r="Z19" s="531"/>
      <c r="AA19" s="430"/>
      <c r="AB19" s="430"/>
      <c r="AC19" s="430"/>
      <c r="AD19" s="430"/>
      <c r="AE19" s="430"/>
      <c r="AF19" s="431"/>
      <c r="AG19" s="431"/>
      <c r="AH19" s="431"/>
      <c r="AI19" s="431"/>
      <c r="AJ19" s="431"/>
      <c r="AK19" s="431"/>
      <c r="AL19" s="431"/>
      <c r="AM19" s="431"/>
      <c r="AN19" s="431"/>
      <c r="AO19" s="431"/>
      <c r="AP19" s="431"/>
      <c r="AQ19" s="431"/>
      <c r="AR19" s="431"/>
      <c r="AS19" s="431"/>
      <c r="AT19" s="431"/>
      <c r="AU19" s="431"/>
      <c r="AV19" s="430"/>
      <c r="AW19" s="430"/>
      <c r="AX19" s="430"/>
      <c r="AY19" s="430"/>
      <c r="AZ19" s="430"/>
      <c r="BA19" s="430"/>
      <c r="BB19" s="430"/>
      <c r="BC19" s="430"/>
      <c r="BD19" s="430"/>
      <c r="BE19" s="430"/>
      <c r="BF19" s="430"/>
      <c r="BG19" s="430"/>
      <c r="BH19" s="430"/>
      <c r="BI19" s="430"/>
      <c r="BJ19" s="430"/>
      <c r="BK19" s="430"/>
      <c r="BL19" s="430"/>
      <c r="BM19" s="430"/>
      <c r="BN19" s="430"/>
      <c r="BO19" s="430"/>
      <c r="BP19" s="430"/>
      <c r="BQ19" s="430"/>
    </row>
    <row r="20" spans="1:69" s="434" customFormat="1">
      <c r="A20" s="423">
        <v>13</v>
      </c>
      <c r="B20" s="424" t="s">
        <v>256</v>
      </c>
      <c r="C20" s="400">
        <v>0.45</v>
      </c>
      <c r="D20" s="428">
        <f t="shared" si="9"/>
        <v>0</v>
      </c>
      <c r="E20" s="532" t="e">
        <f t="shared" si="10"/>
        <v>#DIV/0!</v>
      </c>
      <c r="F20" s="428">
        <f t="shared" si="6"/>
        <v>0</v>
      </c>
      <c r="G20" s="428">
        <f t="shared" si="6"/>
        <v>0</v>
      </c>
      <c r="H20" s="428">
        <f>IF(C20&lt;1,F20*C20,0)</f>
        <v>0</v>
      </c>
      <c r="I20" s="435">
        <v>0</v>
      </c>
      <c r="J20" s="531"/>
      <c r="K20" s="435">
        <v>0</v>
      </c>
      <c r="L20" s="531"/>
      <c r="M20" s="435">
        <v>0</v>
      </c>
      <c r="N20" s="531"/>
      <c r="O20" s="435">
        <v>0</v>
      </c>
      <c r="P20" s="531"/>
      <c r="Q20" s="435">
        <v>0</v>
      </c>
      <c r="R20" s="531"/>
      <c r="S20" s="435">
        <v>0</v>
      </c>
      <c r="T20" s="531"/>
      <c r="U20" s="435">
        <v>0</v>
      </c>
      <c r="V20" s="531"/>
      <c r="W20" s="435">
        <v>0</v>
      </c>
      <c r="X20" s="531"/>
      <c r="Y20" s="435">
        <v>0</v>
      </c>
      <c r="Z20" s="531"/>
      <c r="AA20" s="430"/>
      <c r="AB20" s="430"/>
      <c r="AC20" s="430"/>
      <c r="AD20" s="430"/>
      <c r="AE20" s="430"/>
      <c r="AF20" s="431"/>
      <c r="AG20" s="431"/>
      <c r="AH20" s="431"/>
      <c r="AI20" s="431"/>
      <c r="AJ20" s="431"/>
      <c r="AK20" s="431"/>
      <c r="AL20" s="431"/>
      <c r="AM20" s="431"/>
      <c r="AN20" s="431"/>
      <c r="AO20" s="431"/>
      <c r="AP20" s="431"/>
      <c r="AQ20" s="431"/>
      <c r="AR20" s="431"/>
      <c r="AS20" s="431"/>
      <c r="AT20" s="431"/>
      <c r="AU20" s="431"/>
      <c r="AV20" s="430"/>
      <c r="AW20" s="430"/>
      <c r="AX20" s="430"/>
      <c r="AY20" s="430"/>
      <c r="AZ20" s="430"/>
      <c r="BA20" s="430"/>
      <c r="BB20" s="430"/>
      <c r="BC20" s="430"/>
      <c r="BD20" s="430"/>
      <c r="BE20" s="430"/>
      <c r="BF20" s="430"/>
      <c r="BG20" s="430"/>
      <c r="BH20" s="430"/>
      <c r="BI20" s="430"/>
      <c r="BJ20" s="430"/>
      <c r="BK20" s="430"/>
      <c r="BL20" s="430"/>
      <c r="BM20" s="430"/>
      <c r="BN20" s="430"/>
      <c r="BO20" s="430"/>
      <c r="BP20" s="430"/>
      <c r="BQ20" s="430"/>
    </row>
    <row r="21" spans="1:69" s="434" customFormat="1">
      <c r="A21" s="423">
        <v>15</v>
      </c>
      <c r="B21" s="424" t="s">
        <v>258</v>
      </c>
      <c r="C21" s="445"/>
      <c r="D21" s="428">
        <f t="shared" si="9"/>
        <v>0</v>
      </c>
      <c r="E21" s="532" t="e">
        <f>SUM(E22:E23)</f>
        <v>#DIV/0!</v>
      </c>
      <c r="F21" s="428">
        <f>ROUND(I21+K21+M21+O21+Q21+S21+U21+W21+Y21,2)</f>
        <v>0</v>
      </c>
      <c r="G21" s="428">
        <f>ROUND(J21+L21+N21+P21+R21+T21+V21+X21+Z21,2)</f>
        <v>0</v>
      </c>
      <c r="H21" s="428">
        <f>SUM(H22:H23)</f>
        <v>0</v>
      </c>
      <c r="I21" s="428">
        <f>SUM(I22:I23)</f>
        <v>0</v>
      </c>
      <c r="J21" s="428">
        <f t="shared" ref="J21:Z21" si="13">SUM(J22:J23)</f>
        <v>0</v>
      </c>
      <c r="K21" s="428">
        <f t="shared" si="13"/>
        <v>0</v>
      </c>
      <c r="L21" s="428">
        <f t="shared" si="13"/>
        <v>0</v>
      </c>
      <c r="M21" s="428">
        <f t="shared" si="13"/>
        <v>0</v>
      </c>
      <c r="N21" s="428">
        <f t="shared" si="13"/>
        <v>0</v>
      </c>
      <c r="O21" s="428">
        <f t="shared" si="13"/>
        <v>0</v>
      </c>
      <c r="P21" s="428">
        <f t="shared" si="13"/>
        <v>0</v>
      </c>
      <c r="Q21" s="428">
        <f t="shared" si="13"/>
        <v>0</v>
      </c>
      <c r="R21" s="428">
        <f t="shared" si="13"/>
        <v>0</v>
      </c>
      <c r="S21" s="428">
        <f t="shared" si="13"/>
        <v>0</v>
      </c>
      <c r="T21" s="428">
        <f t="shared" si="13"/>
        <v>0</v>
      </c>
      <c r="U21" s="428">
        <f t="shared" si="13"/>
        <v>0</v>
      </c>
      <c r="V21" s="428">
        <f t="shared" si="13"/>
        <v>0</v>
      </c>
      <c r="W21" s="428">
        <f t="shared" si="13"/>
        <v>0</v>
      </c>
      <c r="X21" s="428">
        <f t="shared" si="13"/>
        <v>0</v>
      </c>
      <c r="Y21" s="428">
        <f t="shared" si="13"/>
        <v>0</v>
      </c>
      <c r="Z21" s="428">
        <f t="shared" si="13"/>
        <v>0</v>
      </c>
      <c r="AA21" s="430"/>
      <c r="AB21" s="430"/>
      <c r="AC21" s="430"/>
      <c r="AD21" s="430"/>
      <c r="AE21" s="430"/>
      <c r="AF21" s="431"/>
      <c r="AG21" s="431"/>
      <c r="AH21" s="431"/>
      <c r="AI21" s="431"/>
      <c r="AJ21" s="431"/>
      <c r="AK21" s="431"/>
      <c r="AL21" s="431"/>
      <c r="AM21" s="431"/>
      <c r="AN21" s="431"/>
      <c r="AO21" s="431"/>
      <c r="AP21" s="431"/>
      <c r="AQ21" s="431"/>
      <c r="AR21" s="431"/>
      <c r="AS21" s="431"/>
      <c r="AT21" s="431"/>
      <c r="AU21" s="431"/>
      <c r="AV21" s="430"/>
      <c r="AW21" s="430"/>
      <c r="AX21" s="430"/>
      <c r="AY21" s="430"/>
      <c r="AZ21" s="430"/>
      <c r="BA21" s="430"/>
      <c r="BB21" s="430"/>
      <c r="BC21" s="430"/>
      <c r="BD21" s="430"/>
      <c r="BE21" s="430"/>
      <c r="BF21" s="430"/>
      <c r="BG21" s="430"/>
      <c r="BH21" s="430"/>
      <c r="BI21" s="430"/>
      <c r="BJ21" s="430"/>
      <c r="BK21" s="430"/>
      <c r="BL21" s="430"/>
      <c r="BM21" s="430"/>
      <c r="BN21" s="430"/>
      <c r="BO21" s="430"/>
      <c r="BP21" s="430"/>
      <c r="BQ21" s="430"/>
    </row>
    <row r="22" spans="1:69">
      <c r="A22" s="437" t="s">
        <v>476</v>
      </c>
      <c r="B22" s="438" t="s">
        <v>438</v>
      </c>
      <c r="C22" s="332">
        <v>0.45</v>
      </c>
      <c r="D22" s="439">
        <f t="shared" si="9"/>
        <v>0</v>
      </c>
      <c r="E22" s="533" t="e">
        <f>D22/$D$24</f>
        <v>#DIV/0!</v>
      </c>
      <c r="F22" s="439">
        <f t="shared" ref="F22:G23" si="14">ROUND(I22+K22+M22+O22+Q22+S22+U22+W22+Y22,2)</f>
        <v>0</v>
      </c>
      <c r="G22" s="439">
        <f t="shared" si="14"/>
        <v>0</v>
      </c>
      <c r="H22" s="428">
        <f>IF(C22&lt;1,F22*C22,0)</f>
        <v>0</v>
      </c>
      <c r="I22" s="440">
        <v>0</v>
      </c>
      <c r="J22" s="440">
        <v>0</v>
      </c>
      <c r="K22" s="440">
        <v>0</v>
      </c>
      <c r="L22" s="440">
        <v>0</v>
      </c>
      <c r="M22" s="440">
        <v>0</v>
      </c>
      <c r="N22" s="440">
        <v>0</v>
      </c>
      <c r="O22" s="440">
        <v>0</v>
      </c>
      <c r="P22" s="440">
        <v>0</v>
      </c>
      <c r="Q22" s="440">
        <v>0</v>
      </c>
      <c r="R22" s="440">
        <v>0</v>
      </c>
      <c r="S22" s="440">
        <v>0</v>
      </c>
      <c r="T22" s="440">
        <v>0</v>
      </c>
      <c r="U22" s="440">
        <v>0</v>
      </c>
      <c r="V22" s="440">
        <v>0</v>
      </c>
      <c r="W22" s="440">
        <v>0</v>
      </c>
      <c r="X22" s="440">
        <v>0</v>
      </c>
      <c r="Y22" s="440">
        <v>0</v>
      </c>
      <c r="Z22" s="440">
        <v>0</v>
      </c>
      <c r="AF22" s="419"/>
      <c r="AG22" s="419"/>
      <c r="AH22" s="419"/>
      <c r="AI22" s="419"/>
      <c r="AJ22" s="419"/>
      <c r="AK22" s="419"/>
      <c r="AL22" s="419"/>
      <c r="AM22" s="419"/>
      <c r="AN22" s="419"/>
      <c r="AO22" s="419"/>
      <c r="AP22" s="419"/>
      <c r="AQ22" s="419"/>
      <c r="AR22" s="419"/>
      <c r="AS22" s="419"/>
      <c r="AT22" s="419"/>
      <c r="AU22" s="419"/>
    </row>
    <row r="23" spans="1:69">
      <c r="A23" s="437" t="s">
        <v>477</v>
      </c>
      <c r="B23" s="438" t="s">
        <v>439</v>
      </c>
      <c r="C23" s="332">
        <v>0.45</v>
      </c>
      <c r="D23" s="439">
        <f t="shared" si="9"/>
        <v>0</v>
      </c>
      <c r="E23" s="533" t="e">
        <f>D23/$D$24</f>
        <v>#DIV/0!</v>
      </c>
      <c r="F23" s="439">
        <f t="shared" si="14"/>
        <v>0</v>
      </c>
      <c r="G23" s="439">
        <f t="shared" si="14"/>
        <v>0</v>
      </c>
      <c r="H23" s="439">
        <f>IF(C23&lt;1,F23*C23,0)</f>
        <v>0</v>
      </c>
      <c r="I23" s="440">
        <v>0</v>
      </c>
      <c r="J23" s="531"/>
      <c r="K23" s="440">
        <v>0</v>
      </c>
      <c r="L23" s="531"/>
      <c r="M23" s="440">
        <v>0</v>
      </c>
      <c r="N23" s="531"/>
      <c r="O23" s="440">
        <v>0</v>
      </c>
      <c r="P23" s="531"/>
      <c r="Q23" s="440">
        <v>0</v>
      </c>
      <c r="R23" s="531"/>
      <c r="S23" s="440">
        <v>0</v>
      </c>
      <c r="T23" s="531"/>
      <c r="U23" s="440">
        <v>0</v>
      </c>
      <c r="V23" s="531"/>
      <c r="W23" s="440">
        <v>0</v>
      </c>
      <c r="X23" s="531"/>
      <c r="Y23" s="440">
        <v>0</v>
      </c>
      <c r="Z23" s="531"/>
      <c r="AF23" s="419"/>
      <c r="AG23" s="419"/>
      <c r="AH23" s="419"/>
      <c r="AI23" s="419"/>
      <c r="AJ23" s="419"/>
      <c r="AK23" s="419"/>
      <c r="AL23" s="419"/>
      <c r="AM23" s="419"/>
      <c r="AN23" s="419"/>
      <c r="AO23" s="419"/>
      <c r="AP23" s="419"/>
      <c r="AQ23" s="419"/>
      <c r="AR23" s="419"/>
      <c r="AS23" s="419"/>
      <c r="AT23" s="419"/>
      <c r="AU23" s="419"/>
    </row>
    <row r="24" spans="1:69" s="434" customFormat="1">
      <c r="A24" s="446"/>
      <c r="B24" s="424" t="s">
        <v>152</v>
      </c>
      <c r="C24" s="447">
        <f>IF(F24=0,0,C14)</f>
        <v>0</v>
      </c>
      <c r="D24" s="442">
        <f>D5+D6+D9+D10+D17+D18+D19+D20+D21</f>
        <v>0</v>
      </c>
      <c r="E24" s="534" t="e">
        <f>SUM(E6,E10,E17,E18,E19,E20,E21)</f>
        <v>#DIV/0!</v>
      </c>
      <c r="F24" s="442">
        <f t="shared" ref="F24:Z24" si="15">F5+F6+F9+F10+F17+F18+F19+F20+F21</f>
        <v>0</v>
      </c>
      <c r="G24" s="442">
        <f t="shared" si="15"/>
        <v>0</v>
      </c>
      <c r="H24" s="442">
        <f t="shared" si="15"/>
        <v>0</v>
      </c>
      <c r="I24" s="442">
        <f t="shared" si="15"/>
        <v>0</v>
      </c>
      <c r="J24" s="442">
        <f t="shared" si="15"/>
        <v>0</v>
      </c>
      <c r="K24" s="442">
        <f t="shared" si="15"/>
        <v>0</v>
      </c>
      <c r="L24" s="442">
        <f t="shared" si="15"/>
        <v>0</v>
      </c>
      <c r="M24" s="442">
        <f t="shared" si="15"/>
        <v>0</v>
      </c>
      <c r="N24" s="442">
        <f t="shared" si="15"/>
        <v>0</v>
      </c>
      <c r="O24" s="442">
        <f t="shared" si="15"/>
        <v>0</v>
      </c>
      <c r="P24" s="442">
        <f t="shared" si="15"/>
        <v>0</v>
      </c>
      <c r="Q24" s="442">
        <f t="shared" si="15"/>
        <v>0</v>
      </c>
      <c r="R24" s="442">
        <f t="shared" si="15"/>
        <v>0</v>
      </c>
      <c r="S24" s="442">
        <f t="shared" si="15"/>
        <v>0</v>
      </c>
      <c r="T24" s="442">
        <f t="shared" si="15"/>
        <v>0</v>
      </c>
      <c r="U24" s="442">
        <f t="shared" si="15"/>
        <v>0</v>
      </c>
      <c r="V24" s="442">
        <f t="shared" si="15"/>
        <v>0</v>
      </c>
      <c r="W24" s="442">
        <f t="shared" si="15"/>
        <v>0</v>
      </c>
      <c r="X24" s="442">
        <f t="shared" si="15"/>
        <v>0</v>
      </c>
      <c r="Y24" s="442">
        <f t="shared" si="15"/>
        <v>0</v>
      </c>
      <c r="Z24" s="442">
        <f t="shared" si="15"/>
        <v>0</v>
      </c>
      <c r="AA24" s="430"/>
      <c r="AB24" s="430"/>
      <c r="AC24" s="430"/>
      <c r="AD24" s="430"/>
      <c r="AE24" s="430"/>
      <c r="AF24" s="431"/>
      <c r="AG24" s="431"/>
      <c r="AH24" s="431"/>
      <c r="AI24" s="431"/>
      <c r="AJ24" s="431"/>
      <c r="AK24" s="431"/>
      <c r="AL24" s="431"/>
      <c r="AM24" s="431"/>
      <c r="AN24" s="431"/>
      <c r="AO24" s="431"/>
      <c r="AP24" s="431"/>
      <c r="AQ24" s="431"/>
      <c r="AR24" s="431"/>
      <c r="AS24" s="431"/>
      <c r="AT24" s="431"/>
      <c r="AU24" s="431"/>
      <c r="AV24" s="430"/>
      <c r="AW24" s="430"/>
      <c r="AX24" s="430"/>
      <c r="AY24" s="430"/>
      <c r="AZ24" s="430"/>
      <c r="BA24" s="430"/>
      <c r="BB24" s="430"/>
      <c r="BC24" s="430"/>
      <c r="BD24" s="430"/>
      <c r="BE24" s="430"/>
      <c r="BF24" s="430"/>
      <c r="BG24" s="430"/>
      <c r="BH24" s="430"/>
      <c r="BI24" s="430"/>
      <c r="BJ24" s="430"/>
      <c r="BK24" s="430"/>
      <c r="BL24" s="430"/>
      <c r="BM24" s="430"/>
      <c r="BN24" s="430"/>
      <c r="BO24" s="430"/>
      <c r="BP24" s="430"/>
      <c r="BQ24" s="430"/>
    </row>
    <row r="25" spans="1:69" s="454" customFormat="1">
      <c r="A25" s="448"/>
      <c r="B25" s="449"/>
      <c r="C25" s="450"/>
      <c r="D25" s="451"/>
      <c r="E25" s="452"/>
      <c r="F25" s="451"/>
      <c r="G25" s="451"/>
      <c r="H25" s="451"/>
      <c r="I25" s="451"/>
      <c r="J25" s="451"/>
      <c r="K25" s="451"/>
      <c r="L25" s="451"/>
      <c r="M25" s="451"/>
      <c r="N25" s="451"/>
      <c r="O25" s="451"/>
      <c r="P25" s="451"/>
      <c r="Q25" s="451"/>
      <c r="R25" s="451"/>
      <c r="S25" s="451"/>
      <c r="T25" s="451"/>
      <c r="U25" s="451"/>
      <c r="V25" s="451"/>
      <c r="W25" s="451"/>
      <c r="X25" s="451"/>
      <c r="Y25" s="451"/>
      <c r="Z25" s="451"/>
      <c r="AA25" s="77"/>
      <c r="AB25" s="77"/>
      <c r="AC25" s="77"/>
      <c r="AD25" s="77"/>
      <c r="AE25" s="77"/>
      <c r="AF25" s="453"/>
      <c r="AG25" s="453"/>
      <c r="AH25" s="453"/>
      <c r="AI25" s="453"/>
      <c r="AJ25" s="453"/>
      <c r="AK25" s="453"/>
      <c r="AL25" s="453"/>
      <c r="AM25" s="453"/>
      <c r="AN25" s="453"/>
      <c r="AO25" s="453"/>
      <c r="AP25" s="453"/>
      <c r="AQ25" s="453"/>
      <c r="AR25" s="453"/>
      <c r="AS25" s="453"/>
      <c r="AT25" s="453"/>
      <c r="AU25" s="453"/>
      <c r="AV25" s="77"/>
      <c r="AW25" s="77"/>
      <c r="AX25" s="77"/>
      <c r="AY25" s="77"/>
      <c r="AZ25" s="77"/>
      <c r="BA25" s="77"/>
      <c r="BB25" s="77"/>
      <c r="BC25" s="77"/>
      <c r="BD25" s="77"/>
      <c r="BE25" s="77"/>
      <c r="BF25" s="77"/>
      <c r="BG25" s="77"/>
      <c r="BH25" s="77"/>
      <c r="BI25" s="77"/>
      <c r="BJ25" s="77"/>
      <c r="BK25" s="77"/>
      <c r="BL25" s="77"/>
      <c r="BM25" s="77"/>
      <c r="BN25" s="77"/>
      <c r="BO25" s="77"/>
      <c r="BP25" s="77"/>
      <c r="BQ25" s="77"/>
    </row>
    <row r="26" spans="1:69" s="69" customFormat="1">
      <c r="A26" s="455"/>
      <c r="B26" s="456" t="s">
        <v>404</v>
      </c>
      <c r="C26" s="457"/>
      <c r="D26" s="435"/>
      <c r="E26" s="458"/>
      <c r="F26" s="442"/>
      <c r="G26" s="442"/>
      <c r="H26" s="442">
        <f>SUM(I26:Z26)</f>
        <v>0</v>
      </c>
      <c r="I26" s="442">
        <f>$C$24*(SUM(I5,I6,I9,I12,I13,I14,I15,I16,I17,I18,I20,I21))+SUM(I11,I19)</f>
        <v>0</v>
      </c>
      <c r="J26" s="442" t="s">
        <v>447</v>
      </c>
      <c r="K26" s="442">
        <f>$C$24*(SUM(K5,K6,K9,K12,K13,K14,K15,K16,K17,K18,K20,K21))+SUM(K11,K19)</f>
        <v>0</v>
      </c>
      <c r="L26" s="442" t="s">
        <v>447</v>
      </c>
      <c r="M26" s="442">
        <f>$C$24*(SUM(M5,M6,M9,M12,M13,M14,M15,M16,M17,M18,M20,M21))+SUM(M11,M19)</f>
        <v>0</v>
      </c>
      <c r="N26" s="442" t="s">
        <v>447</v>
      </c>
      <c r="O26" s="442">
        <f>$C$24*(SUM(O5,O6,O9,O12,O13,O14,O15,O16,O17,O18,O20,O21))+SUM(O11,O19)</f>
        <v>0</v>
      </c>
      <c r="P26" s="442" t="s">
        <v>447</v>
      </c>
      <c r="Q26" s="442">
        <f>$C$24*(SUM(Q5,Q6,Q9,Q12,Q13,Q14,Q15,Q16,Q17,Q18,Q20,Q21))+SUM(Q11,Q19)</f>
        <v>0</v>
      </c>
      <c r="R26" s="442" t="s">
        <v>447</v>
      </c>
      <c r="S26" s="442">
        <f>$C$24*(SUM(S5,S6,S9,S12,S13,S14,S15,S16,S17,S18,S20,S21))+SUM(S11,S19)</f>
        <v>0</v>
      </c>
      <c r="T26" s="442" t="s">
        <v>447</v>
      </c>
      <c r="U26" s="442">
        <f>$C$24*(SUM(U5,U6,U9,U12,U13,U14,U15,U16,U17,U18,U20,U21))+SUM(U11,U19)</f>
        <v>0</v>
      </c>
      <c r="V26" s="442" t="s">
        <v>447</v>
      </c>
      <c r="W26" s="442">
        <f>$C$24*(SUM(W5,W6,W9,W12,W13,W14,W15,W16,W17,W18,W20,W21))+SUM(W11,W19)</f>
        <v>0</v>
      </c>
      <c r="X26" s="442" t="s">
        <v>447</v>
      </c>
      <c r="Y26" s="442">
        <f>$C$24*(SUM(Y5,Y6,Y9,Y12,Y13,Y14,Y15,Y16,Y17,Y18,Y20,Y21))+SUM(Y11,Y19)</f>
        <v>0</v>
      </c>
      <c r="Z26" s="442" t="s">
        <v>447</v>
      </c>
      <c r="AF26" s="419"/>
      <c r="AG26" s="419"/>
      <c r="AH26" s="419"/>
      <c r="AI26" s="419"/>
      <c r="AJ26" s="419"/>
      <c r="AK26" s="419"/>
      <c r="AL26" s="419"/>
      <c r="AM26" s="419"/>
      <c r="AN26" s="419"/>
      <c r="AO26" s="419"/>
      <c r="AP26" s="419"/>
      <c r="AQ26" s="419"/>
      <c r="AR26" s="419"/>
      <c r="AS26" s="419"/>
      <c r="AT26" s="419"/>
      <c r="AU26" s="419"/>
    </row>
    <row r="27" spans="1:69" s="69" customFormat="1">
      <c r="A27" s="459"/>
      <c r="F27" s="430"/>
      <c r="G27" s="218"/>
      <c r="H27" s="460"/>
      <c r="I27" s="419"/>
      <c r="J27" s="419"/>
      <c r="K27" s="419"/>
      <c r="L27" s="419"/>
      <c r="M27" s="419"/>
      <c r="N27" s="419"/>
      <c r="O27" s="419"/>
      <c r="P27" s="419"/>
      <c r="Q27" s="419"/>
      <c r="R27" s="419"/>
      <c r="S27" s="419"/>
      <c r="T27" s="419"/>
      <c r="U27" s="419"/>
      <c r="V27" s="419"/>
      <c r="W27" s="419"/>
      <c r="X27" s="419"/>
      <c r="Y27" s="419"/>
      <c r="Z27" s="419"/>
    </row>
    <row r="28" spans="1:69" s="69" customFormat="1">
      <c r="A28" s="459"/>
      <c r="F28" s="430"/>
      <c r="H28" s="77"/>
      <c r="I28" s="461"/>
      <c r="J28" s="419"/>
      <c r="K28" s="419"/>
      <c r="L28" s="419"/>
      <c r="M28" s="419"/>
      <c r="N28" s="419"/>
      <c r="O28" s="419"/>
      <c r="P28" s="419"/>
      <c r="Q28" s="419"/>
      <c r="R28" s="419"/>
      <c r="S28" s="419"/>
      <c r="T28" s="419"/>
      <c r="U28" s="419"/>
      <c r="V28" s="419"/>
      <c r="W28" s="419"/>
      <c r="X28" s="419"/>
      <c r="Y28" s="419"/>
      <c r="Z28" s="419"/>
    </row>
    <row r="29" spans="1:69" s="69" customFormat="1">
      <c r="A29" s="462"/>
      <c r="B29" s="69" t="s">
        <v>478</v>
      </c>
      <c r="C29" s="430"/>
      <c r="D29" s="430"/>
      <c r="E29" s="430"/>
      <c r="F29" s="430"/>
      <c r="I29" s="461"/>
      <c r="J29" s="461"/>
      <c r="K29" s="461"/>
      <c r="L29" s="461"/>
      <c r="M29" s="461"/>
      <c r="N29" s="461"/>
      <c r="O29" s="461"/>
      <c r="P29" s="461"/>
      <c r="Q29" s="461"/>
      <c r="R29" s="461"/>
      <c r="S29" s="461"/>
      <c r="T29" s="461"/>
      <c r="U29" s="461"/>
      <c r="V29" s="461"/>
      <c r="W29" s="461"/>
      <c r="X29" s="461"/>
      <c r="Y29" s="461"/>
      <c r="Z29" s="461"/>
    </row>
    <row r="30" spans="1:69" s="69" customFormat="1">
      <c r="A30" s="463"/>
      <c r="B30" s="69" t="s">
        <v>466</v>
      </c>
    </row>
    <row r="31" spans="1:69" s="69" customFormat="1">
      <c r="A31" s="463"/>
      <c r="B31" s="69" t="s">
        <v>479</v>
      </c>
    </row>
    <row r="32" spans="1:69" s="69" customFormat="1" ht="32.25" customHeight="1">
      <c r="A32" s="463"/>
    </row>
    <row r="33" spans="1:2" s="69" customFormat="1" ht="15.75">
      <c r="A33" s="464"/>
    </row>
    <row r="34" spans="1:2" s="69" customFormat="1" ht="15.75">
      <c r="A34" s="464"/>
    </row>
    <row r="35" spans="1:2" s="69" customFormat="1" ht="15.75">
      <c r="A35" s="464"/>
    </row>
    <row r="36" spans="1:2" s="69" customFormat="1"/>
    <row r="37" spans="1:2" s="69" customFormat="1"/>
    <row r="38" spans="1:2" s="69" customFormat="1"/>
    <row r="39" spans="1:2" s="69" customFormat="1">
      <c r="B39" s="419"/>
    </row>
    <row r="40" spans="1:2" s="69" customFormat="1">
      <c r="B40" s="419"/>
    </row>
    <row r="41" spans="1:2" s="69" customFormat="1">
      <c r="B41" s="465"/>
    </row>
    <row r="42" spans="1:2" s="69" customFormat="1"/>
    <row r="43" spans="1:2" s="69" customFormat="1"/>
    <row r="44" spans="1:2" s="69" customFormat="1"/>
    <row r="45" spans="1:2" s="69" customFormat="1"/>
    <row r="46" spans="1:2" s="69" customFormat="1"/>
    <row r="47" spans="1:2" s="69" customFormat="1"/>
    <row r="48" spans="1:2" s="69" customFormat="1"/>
    <row r="49" spans="5:5" s="69" customFormat="1"/>
    <row r="50" spans="5:5" s="69" customFormat="1"/>
    <row r="51" spans="5:5" s="69" customFormat="1"/>
    <row r="52" spans="5:5" s="69" customFormat="1"/>
    <row r="53" spans="5:5" s="69" customFormat="1"/>
    <row r="54" spans="5:5" s="69" customFormat="1">
      <c r="E54" s="466"/>
    </row>
    <row r="55" spans="5:5" s="69" customFormat="1"/>
    <row r="56" spans="5:5" s="69" customFormat="1"/>
    <row r="57" spans="5:5" s="69" customFormat="1"/>
    <row r="58" spans="5:5" s="69" customFormat="1"/>
    <row r="59" spans="5:5" s="69" customFormat="1"/>
    <row r="60" spans="5:5" s="69" customFormat="1"/>
    <row r="61" spans="5:5" s="69" customFormat="1"/>
    <row r="62" spans="5:5" s="69" customFormat="1"/>
    <row r="63" spans="5:5" s="69" customFormat="1"/>
    <row r="64" spans="5:5" s="69" customFormat="1"/>
    <row r="65" s="69" customFormat="1"/>
    <row r="66" s="69" customFormat="1"/>
    <row r="67" s="69" customFormat="1"/>
    <row r="68" s="69" customFormat="1"/>
    <row r="69" s="69" customFormat="1"/>
    <row r="70" s="69" customFormat="1"/>
    <row r="71" s="69" customFormat="1"/>
    <row r="72" s="69" customFormat="1"/>
    <row r="73" s="69" customFormat="1"/>
    <row r="74" s="69" customFormat="1"/>
    <row r="75" s="69" customFormat="1"/>
    <row r="76" s="69" customFormat="1"/>
    <row r="77" s="69" customFormat="1"/>
    <row r="78" s="69" customFormat="1"/>
    <row r="79" s="69" customFormat="1"/>
    <row r="80" s="69" customFormat="1"/>
    <row r="81" s="69" customFormat="1"/>
    <row r="82" s="69" customFormat="1"/>
    <row r="83" s="69" customFormat="1"/>
    <row r="84" s="69" customFormat="1"/>
    <row r="85" s="69" customFormat="1"/>
    <row r="86" s="69" customFormat="1"/>
    <row r="87" s="69" customFormat="1"/>
    <row r="88" s="69" customFormat="1"/>
    <row r="89" s="69" customFormat="1"/>
    <row r="90" s="69" customFormat="1"/>
    <row r="91" s="69" customFormat="1"/>
    <row r="92" s="69" customFormat="1"/>
    <row r="93" s="69" customFormat="1"/>
    <row r="94" s="69" customFormat="1"/>
    <row r="95" s="69" customFormat="1"/>
    <row r="96" s="69" customFormat="1"/>
    <row r="97" s="69" customFormat="1"/>
    <row r="98" s="69" customFormat="1"/>
    <row r="99" s="69" customFormat="1"/>
    <row r="100" s="69" customFormat="1"/>
    <row r="101" s="69" customFormat="1"/>
    <row r="102" s="69" customFormat="1"/>
    <row r="103" s="69" customFormat="1"/>
    <row r="104" s="69" customFormat="1"/>
    <row r="105" s="69" customFormat="1"/>
    <row r="106" s="69" customFormat="1"/>
    <row r="107" s="69" customFormat="1"/>
    <row r="108" s="69" customFormat="1"/>
    <row r="109" s="69" customFormat="1"/>
    <row r="110" s="69" customFormat="1"/>
    <row r="111" s="69" customFormat="1"/>
    <row r="112" s="69" customFormat="1"/>
    <row r="113" s="69" customFormat="1"/>
    <row r="114" s="69" customFormat="1"/>
    <row r="115" s="69" customFormat="1"/>
    <row r="116" s="69" customFormat="1"/>
    <row r="117" s="69" customFormat="1"/>
    <row r="118" s="69" customFormat="1"/>
    <row r="119" s="69" customFormat="1"/>
    <row r="120" s="69" customFormat="1"/>
    <row r="121" s="69" customFormat="1"/>
    <row r="122" s="69" customFormat="1"/>
    <row r="123" s="69" customFormat="1"/>
    <row r="124" s="69" customFormat="1"/>
    <row r="125" s="69" customFormat="1"/>
    <row r="126" s="69" customFormat="1"/>
    <row r="127" s="69" customFormat="1"/>
    <row r="128" s="69" customFormat="1"/>
    <row r="129" s="69" customFormat="1"/>
    <row r="130" s="69" customFormat="1"/>
    <row r="131" s="69" customFormat="1"/>
    <row r="132" s="69" customFormat="1"/>
    <row r="133" s="69" customFormat="1"/>
    <row r="134" s="69" customFormat="1"/>
    <row r="135" s="69" customFormat="1"/>
    <row r="136" s="69" customFormat="1"/>
    <row r="137" s="69" customFormat="1"/>
    <row r="138" s="69" customFormat="1"/>
    <row r="139" s="69" customFormat="1"/>
    <row r="140" s="69" customFormat="1"/>
    <row r="141" s="69" customFormat="1"/>
    <row r="142" s="69" customFormat="1"/>
    <row r="143" s="69" customFormat="1"/>
    <row r="144" s="69" customFormat="1"/>
    <row r="145" s="69" customFormat="1"/>
    <row r="146" s="69" customFormat="1"/>
    <row r="147" s="69" customFormat="1"/>
    <row r="148" s="69" customFormat="1"/>
    <row r="149" s="69" customFormat="1"/>
    <row r="150" s="69" customFormat="1"/>
    <row r="151" s="69" customFormat="1"/>
    <row r="152" s="69" customFormat="1"/>
    <row r="153" s="69" customFormat="1"/>
    <row r="154" s="69" customFormat="1"/>
    <row r="155" s="69" customFormat="1"/>
    <row r="156" s="69" customFormat="1"/>
    <row r="157" s="69" customFormat="1"/>
    <row r="158" s="69" customFormat="1"/>
    <row r="159" s="69" customFormat="1"/>
    <row r="160" s="69" customFormat="1"/>
    <row r="161" s="69" customFormat="1"/>
    <row r="162" s="69" customFormat="1"/>
    <row r="163" s="69" customFormat="1"/>
    <row r="164" s="69" customFormat="1"/>
    <row r="165" s="69" customFormat="1"/>
    <row r="166" s="69" customFormat="1"/>
    <row r="167" s="69" customFormat="1"/>
    <row r="168" s="69" customFormat="1"/>
    <row r="169" s="69" customFormat="1"/>
    <row r="170" s="69" customFormat="1"/>
    <row r="171" s="69" customFormat="1"/>
    <row r="172" s="69" customFormat="1"/>
    <row r="173" s="69" customFormat="1"/>
    <row r="174" s="69" customFormat="1"/>
    <row r="175" s="69" customFormat="1"/>
    <row r="176" s="69" customFormat="1"/>
    <row r="177" s="69" customFormat="1"/>
    <row r="178" s="69" customFormat="1"/>
    <row r="179" s="69" customFormat="1"/>
    <row r="180" s="69" customFormat="1"/>
    <row r="181" s="69" customFormat="1"/>
    <row r="182" s="69" customFormat="1"/>
    <row r="183" s="69" customFormat="1"/>
    <row r="184" s="69" customFormat="1"/>
    <row r="185" s="69" customFormat="1"/>
    <row r="186" s="69" customFormat="1"/>
    <row r="187" s="69" customFormat="1"/>
    <row r="188" s="69" customFormat="1"/>
    <row r="189" s="69" customFormat="1"/>
    <row r="190" s="69" customFormat="1"/>
    <row r="191" s="69" customFormat="1"/>
    <row r="192" s="69" customFormat="1"/>
    <row r="193" s="69" customFormat="1"/>
    <row r="194" s="69" customFormat="1"/>
    <row r="195" s="69" customFormat="1"/>
    <row r="196" s="69" customFormat="1"/>
    <row r="197" s="69" customFormat="1"/>
    <row r="198" s="69" customFormat="1"/>
    <row r="199" s="69" customFormat="1"/>
    <row r="200" s="69" customFormat="1"/>
    <row r="201" s="69" customFormat="1"/>
    <row r="202" s="69" customFormat="1"/>
    <row r="203" s="69" customFormat="1"/>
    <row r="204" s="69" customFormat="1"/>
    <row r="205" s="69" customFormat="1"/>
    <row r="206" s="69" customFormat="1"/>
    <row r="207" s="69" customFormat="1"/>
    <row r="208" s="69" customFormat="1"/>
    <row r="209" s="69" customFormat="1"/>
    <row r="210" s="69" customFormat="1"/>
    <row r="211" s="69" customFormat="1"/>
    <row r="212" s="69" customFormat="1"/>
    <row r="213" s="69" customFormat="1"/>
    <row r="214" s="69" customFormat="1"/>
    <row r="215" s="69" customFormat="1"/>
    <row r="216" s="69" customFormat="1"/>
    <row r="217" s="69" customFormat="1"/>
    <row r="218" s="69" customFormat="1"/>
    <row r="219" s="69" customFormat="1"/>
    <row r="220" s="69" customFormat="1"/>
    <row r="221" s="69" customFormat="1"/>
    <row r="222" s="69" customFormat="1"/>
    <row r="223" s="69" customFormat="1"/>
    <row r="224" s="69" customFormat="1"/>
    <row r="225" s="69" customFormat="1"/>
    <row r="226" s="69" customFormat="1"/>
    <row r="227" s="69" customFormat="1"/>
    <row r="228" s="69" customFormat="1"/>
    <row r="229" s="69" customFormat="1"/>
    <row r="230" s="69" customFormat="1"/>
    <row r="231" s="69" customFormat="1"/>
    <row r="232" s="69" customFormat="1"/>
    <row r="233" s="69" customFormat="1"/>
    <row r="234" s="69" customFormat="1"/>
    <row r="235" s="69" customFormat="1"/>
    <row r="236" s="69" customFormat="1"/>
    <row r="237" s="69" customFormat="1"/>
    <row r="238" s="69" customFormat="1"/>
    <row r="239" s="69" customFormat="1"/>
    <row r="240" s="69" customFormat="1"/>
    <row r="241" s="69" customFormat="1"/>
    <row r="242" s="69" customFormat="1"/>
    <row r="243" s="69" customFormat="1"/>
    <row r="244" s="69" customFormat="1"/>
    <row r="245" s="69" customFormat="1"/>
    <row r="246" s="69" customFormat="1"/>
    <row r="247" s="69" customFormat="1"/>
    <row r="248" s="69" customFormat="1"/>
    <row r="249" s="69" customFormat="1"/>
    <row r="250" s="69" customFormat="1"/>
    <row r="251" s="69" customFormat="1"/>
    <row r="252" s="69" customFormat="1"/>
    <row r="253" s="69" customFormat="1"/>
    <row r="254" s="69" customFormat="1"/>
    <row r="255" s="69" customFormat="1"/>
    <row r="256" s="69" customFormat="1"/>
    <row r="257" s="69" customFormat="1"/>
    <row r="258" s="69" customFormat="1"/>
    <row r="259" s="69" customFormat="1"/>
    <row r="260" s="69" customFormat="1"/>
    <row r="261" s="69" customFormat="1"/>
    <row r="262" s="69" customFormat="1"/>
    <row r="263" s="69" customFormat="1"/>
    <row r="264" s="69" customFormat="1"/>
    <row r="265" s="69" customFormat="1"/>
    <row r="266" s="69" customFormat="1"/>
    <row r="267" s="69" customFormat="1"/>
    <row r="268" s="69" customFormat="1"/>
    <row r="269" s="69" customFormat="1"/>
    <row r="270" s="69" customFormat="1"/>
    <row r="271" s="69" customFormat="1"/>
    <row r="272" s="69" customFormat="1"/>
    <row r="273" s="69" customFormat="1"/>
    <row r="274" s="69" customFormat="1"/>
    <row r="275" s="69" customFormat="1"/>
    <row r="276" s="69" customFormat="1"/>
    <row r="277" s="69" customFormat="1"/>
    <row r="278" s="69" customFormat="1"/>
    <row r="279" s="69" customFormat="1"/>
    <row r="280" s="69" customFormat="1"/>
    <row r="281" s="69" customFormat="1"/>
    <row r="282" s="69" customFormat="1"/>
    <row r="283" s="69" customFormat="1"/>
    <row r="284" s="69" customFormat="1"/>
    <row r="285" s="69" customFormat="1"/>
    <row r="286" s="69" customFormat="1"/>
    <row r="287" s="69" customFormat="1"/>
    <row r="288" s="69" customFormat="1"/>
    <row r="289" s="69" customFormat="1"/>
    <row r="290" s="69" customFormat="1"/>
    <row r="291" s="69" customFormat="1"/>
    <row r="292" s="69" customFormat="1"/>
    <row r="293" s="69" customFormat="1"/>
    <row r="294" s="69" customFormat="1"/>
    <row r="295" s="69" customFormat="1"/>
    <row r="296" s="69" customFormat="1"/>
    <row r="297" s="69" customFormat="1"/>
    <row r="298" s="69" customFormat="1"/>
    <row r="299" s="69" customFormat="1"/>
    <row r="300" s="69" customFormat="1"/>
    <row r="301" s="69" customFormat="1"/>
    <row r="302" s="69" customFormat="1"/>
    <row r="303" s="69" customFormat="1"/>
    <row r="304" s="69" customFormat="1"/>
    <row r="305" s="69" customFormat="1"/>
    <row r="306" s="69" customFormat="1"/>
    <row r="307" s="69" customFormat="1"/>
    <row r="308" s="69" customFormat="1"/>
    <row r="309" s="69" customFormat="1"/>
    <row r="310" s="69" customFormat="1"/>
    <row r="311" s="69" customFormat="1"/>
    <row r="312" s="69" customFormat="1"/>
    <row r="313" s="69" customFormat="1"/>
    <row r="314" s="69" customFormat="1"/>
    <row r="315" s="69" customFormat="1"/>
    <row r="316" s="69" customFormat="1"/>
    <row r="317" s="69" customFormat="1"/>
    <row r="318" s="69" customFormat="1"/>
    <row r="319" s="69" customFormat="1"/>
    <row r="320" s="69" customFormat="1"/>
    <row r="321" s="69" customFormat="1"/>
    <row r="322" s="69" customFormat="1"/>
    <row r="323" s="69" customFormat="1"/>
    <row r="324" s="69" customFormat="1"/>
    <row r="325" s="69" customFormat="1"/>
    <row r="326" s="69" customFormat="1"/>
    <row r="327" s="69" customFormat="1"/>
    <row r="328" s="69" customFormat="1"/>
    <row r="329" s="69" customFormat="1"/>
    <row r="330" s="69" customFormat="1"/>
    <row r="331" s="69" customFormat="1"/>
    <row r="332" s="69" customFormat="1"/>
    <row r="333" s="69" customFormat="1"/>
    <row r="334" s="69" customFormat="1"/>
    <row r="335" s="69" customFormat="1"/>
    <row r="336" s="69" customFormat="1"/>
    <row r="337" s="69" customFormat="1"/>
    <row r="338" s="69" customFormat="1"/>
    <row r="339" s="69" customFormat="1"/>
    <row r="340" s="69" customFormat="1"/>
    <row r="341" s="69" customFormat="1"/>
    <row r="342" s="69" customFormat="1"/>
    <row r="343" s="69" customFormat="1"/>
    <row r="344" s="69" customFormat="1"/>
    <row r="345" s="69" customFormat="1"/>
    <row r="346" s="69" customFormat="1"/>
    <row r="347" s="69" customFormat="1"/>
    <row r="348" s="69" customFormat="1"/>
    <row r="349" s="69" customFormat="1"/>
    <row r="350" s="69" customFormat="1"/>
    <row r="351" s="69" customFormat="1"/>
    <row r="352" s="69" customFormat="1"/>
    <row r="353" s="69" customFormat="1"/>
    <row r="354" s="69" customFormat="1"/>
    <row r="355" s="69" customFormat="1"/>
    <row r="356" s="69" customFormat="1"/>
    <row r="357" s="69" customFormat="1"/>
    <row r="358" s="69" customFormat="1"/>
    <row r="359" s="69" customFormat="1"/>
    <row r="360" s="69" customFormat="1"/>
    <row r="361" s="69" customFormat="1"/>
    <row r="362" s="69" customFormat="1"/>
    <row r="363" s="69" customFormat="1"/>
    <row r="364" s="69" customFormat="1"/>
    <row r="365" s="69" customFormat="1"/>
    <row r="366" s="69" customFormat="1"/>
    <row r="367" s="69" customFormat="1"/>
    <row r="368" s="69" customFormat="1"/>
    <row r="369" s="69" customFormat="1"/>
    <row r="370" s="69" customFormat="1"/>
    <row r="371" s="69" customFormat="1"/>
    <row r="372" s="69" customFormat="1"/>
    <row r="373" s="69" customFormat="1"/>
    <row r="374" s="69" customFormat="1"/>
    <row r="375" s="69" customFormat="1"/>
    <row r="376" s="69" customFormat="1"/>
    <row r="377" s="69" customFormat="1"/>
    <row r="378" s="69" customFormat="1"/>
    <row r="379" s="69" customFormat="1"/>
    <row r="380" s="69" customFormat="1"/>
    <row r="381" s="69" customFormat="1"/>
    <row r="382" s="69" customFormat="1"/>
    <row r="383" s="69" customFormat="1"/>
    <row r="384" s="69" customFormat="1"/>
    <row r="385" s="69" customFormat="1"/>
    <row r="386" s="69" customFormat="1"/>
    <row r="387" s="69" customFormat="1"/>
    <row r="388" s="69" customFormat="1"/>
    <row r="389" s="69" customFormat="1"/>
    <row r="390" s="69" customFormat="1"/>
    <row r="391" s="69" customFormat="1"/>
    <row r="392" s="69" customFormat="1"/>
    <row r="393" s="69" customFormat="1"/>
    <row r="394" s="69" customFormat="1"/>
    <row r="395" s="69" customFormat="1"/>
    <row r="396" s="69" customFormat="1"/>
    <row r="397" s="69" customFormat="1"/>
    <row r="398" s="69" customFormat="1"/>
    <row r="399" s="69" customFormat="1"/>
    <row r="400" s="69" customFormat="1"/>
    <row r="401" s="69" customFormat="1"/>
  </sheetData>
  <sheetProtection formatCells="0" formatColumns="0" formatRows="0"/>
  <mergeCells count="18">
    <mergeCell ref="A1:B1"/>
    <mergeCell ref="E2:J2"/>
    <mergeCell ref="A3:A4"/>
    <mergeCell ref="B3:B4"/>
    <mergeCell ref="C3:C4"/>
    <mergeCell ref="D3:E3"/>
    <mergeCell ref="F3:G3"/>
    <mergeCell ref="I3:J3"/>
    <mergeCell ref="D1:V1"/>
    <mergeCell ref="C2:D2"/>
    <mergeCell ref="W3:X3"/>
    <mergeCell ref="Y3:Z3"/>
    <mergeCell ref="K3:L3"/>
    <mergeCell ref="M3:N3"/>
    <mergeCell ref="O3:P3"/>
    <mergeCell ref="Q3:R3"/>
    <mergeCell ref="S3:T3"/>
    <mergeCell ref="U3:V3"/>
  </mergeCells>
  <conditionalFormatting sqref="F5:H6 D5:D6 H7:H23">
    <cfRule type="containsText" dxfId="15" priority="5" stopIfTrue="1" operator="containsText" text="PĀRSNIEGTAS IZMAKSAS">
      <formula>NOT(ISERROR(SEARCH("PĀRSNIEGTAS IZMAKSAS",D5)))</formula>
    </cfRule>
  </conditionalFormatting>
  <conditionalFormatting sqref="M3:Z3">
    <cfRule type="cellIs" dxfId="14" priority="1" operator="equal">
      <formula>"x"</formula>
    </cfRule>
  </conditionalFormatting>
  <dataValidations count="2">
    <dataValidation type="list" allowBlank="1" showInputMessage="1" showErrorMessage="1" promptTitle="izveelies" sqref="C5 C7:C9 C22:C23 C12:C18 C20">
      <formula1>likme</formula1>
    </dataValidation>
    <dataValidation allowBlank="1" showInputMessage="1" showErrorMessage="1" prompt="Norādiet projekta sadarbības partneri - privāto komersantu (nosaukumu)" sqref="E2:J2"/>
  </dataValidations>
  <pageMargins left="0.7" right="0.7" top="0.75" bottom="0.75" header="0.3" footer="0.3"/>
  <pageSetup paperSize="9" orientation="portrait" horizontalDpi="4294967294" verticalDpi="0"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6"/>
    <pageSetUpPr fitToPage="1"/>
  </sheetPr>
  <dimension ref="A1:BC62"/>
  <sheetViews>
    <sheetView showGridLines="0" zoomScale="90" zoomScaleNormal="90" workbookViewId="0">
      <pane xSplit="4" ySplit="5" topLeftCell="E6" activePane="bottomRight" state="frozen"/>
      <selection pane="topRight" activeCell="E1" sqref="E1"/>
      <selection pane="bottomLeft" activeCell="A6" sqref="A6"/>
      <selection pane="bottomRight" activeCell="B2" sqref="A2:XFD2"/>
    </sheetView>
  </sheetViews>
  <sheetFormatPr defaultRowHeight="12.75"/>
  <cols>
    <col min="1" max="1" width="1.28515625" style="23" customWidth="1"/>
    <col min="2" max="2" width="7.5703125" style="23" customWidth="1"/>
    <col min="3" max="3" width="36.85546875" style="23" customWidth="1"/>
    <col min="4" max="4" width="9.140625" style="23" customWidth="1"/>
    <col min="5" max="5" width="11.7109375" style="23" customWidth="1"/>
    <col min="6" max="6" width="12.85546875" style="23" customWidth="1"/>
    <col min="7" max="7" width="12" style="23" customWidth="1"/>
    <col min="8" max="23" width="11.5703125" style="23" customWidth="1"/>
    <col min="24" max="26" width="11.7109375" style="23" customWidth="1"/>
    <col min="27" max="28" width="11.85546875" style="23" customWidth="1"/>
    <col min="29" max="29" width="12.5703125" style="23" customWidth="1"/>
    <col min="30" max="30" width="11.7109375" style="23" customWidth="1"/>
    <col min="31" max="31" width="11.42578125" style="23" customWidth="1"/>
    <col min="32" max="32" width="11.7109375" style="23" customWidth="1"/>
    <col min="33" max="33" width="12.140625" style="23" customWidth="1"/>
    <col min="34" max="34" width="12.28515625" style="23" customWidth="1"/>
    <col min="35" max="35" width="12.85546875" style="23" customWidth="1"/>
    <col min="36" max="16384" width="9.140625" style="23"/>
  </cols>
  <sheetData>
    <row r="1" spans="1:55" s="417" customFormat="1" ht="27" customHeight="1">
      <c r="A1" s="1043" t="s">
        <v>322</v>
      </c>
      <c r="B1" s="1043"/>
      <c r="C1" s="1043"/>
      <c r="D1" s="571"/>
      <c r="E1" s="416"/>
      <c r="F1" s="416"/>
      <c r="G1" s="416"/>
      <c r="H1" s="416"/>
      <c r="I1" s="416"/>
      <c r="J1" s="416"/>
      <c r="K1" s="416"/>
      <c r="L1" s="416"/>
      <c r="M1" s="416"/>
      <c r="N1" s="416"/>
      <c r="O1" s="416"/>
      <c r="P1" s="416"/>
      <c r="Q1" s="416"/>
      <c r="R1" s="416"/>
      <c r="S1" s="416"/>
      <c r="T1" s="416"/>
      <c r="U1" s="416"/>
      <c r="V1" s="416"/>
      <c r="W1" s="416"/>
      <c r="X1" s="416"/>
      <c r="Y1" s="416"/>
      <c r="Z1" s="416"/>
      <c r="AA1" s="416"/>
      <c r="AB1" s="416"/>
      <c r="AC1" s="416"/>
      <c r="AD1" s="416"/>
      <c r="AE1" s="416"/>
      <c r="AF1" s="416"/>
      <c r="AG1" s="416"/>
      <c r="AH1" s="416"/>
      <c r="AI1" s="416"/>
      <c r="AJ1" s="416"/>
      <c r="AK1" s="416"/>
      <c r="AL1" s="416"/>
      <c r="AM1" s="416"/>
      <c r="AN1" s="416"/>
      <c r="AO1" s="416"/>
      <c r="AP1" s="416"/>
      <c r="AQ1" s="416"/>
      <c r="AR1" s="416"/>
      <c r="AS1" s="416"/>
      <c r="AT1" s="416"/>
      <c r="AU1" s="416"/>
      <c r="AV1" s="416"/>
      <c r="AW1" s="416"/>
      <c r="AX1" s="416"/>
      <c r="AY1" s="416"/>
      <c r="AZ1" s="416"/>
      <c r="BA1" s="416"/>
      <c r="BB1" s="416"/>
      <c r="BC1" s="416"/>
    </row>
    <row r="2" spans="1:55" s="416" customFormat="1" ht="24.95" customHeight="1">
      <c r="A2" s="572" t="s">
        <v>767</v>
      </c>
      <c r="B2" s="572"/>
      <c r="C2" s="572"/>
      <c r="D2" s="571"/>
    </row>
    <row r="3" spans="1:55">
      <c r="A3" s="150"/>
      <c r="B3" s="150"/>
      <c r="C3" s="150"/>
      <c r="D3" s="151"/>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2"/>
    </row>
    <row r="4" spans="1:55">
      <c r="A4" s="153"/>
      <c r="B4" s="154"/>
      <c r="C4" s="155"/>
      <c r="D4" s="156"/>
      <c r="E4" s="185" t="s">
        <v>400</v>
      </c>
      <c r="F4" s="185">
        <v>2</v>
      </c>
      <c r="G4" s="185">
        <v>3</v>
      </c>
      <c r="H4" s="185">
        <v>4</v>
      </c>
      <c r="I4" s="185">
        <v>5</v>
      </c>
      <c r="J4" s="185">
        <v>6</v>
      </c>
      <c r="K4" s="185">
        <v>7</v>
      </c>
      <c r="L4" s="185">
        <v>8</v>
      </c>
      <c r="M4" s="185">
        <v>9</v>
      </c>
      <c r="N4" s="185">
        <v>10</v>
      </c>
      <c r="O4" s="185">
        <v>11</v>
      </c>
      <c r="P4" s="185">
        <v>12</v>
      </c>
      <c r="Q4" s="185">
        <v>13</v>
      </c>
      <c r="R4" s="185">
        <v>14</v>
      </c>
      <c r="S4" s="185">
        <v>15</v>
      </c>
      <c r="T4" s="185">
        <v>16</v>
      </c>
      <c r="U4" s="185">
        <v>17</v>
      </c>
      <c r="V4" s="185">
        <v>18</v>
      </c>
      <c r="W4" s="185">
        <v>19</v>
      </c>
      <c r="X4" s="185">
        <v>20</v>
      </c>
      <c r="Y4" s="185">
        <v>21</v>
      </c>
      <c r="Z4" s="185">
        <v>22</v>
      </c>
      <c r="AA4" s="185">
        <v>23</v>
      </c>
      <c r="AB4" s="185">
        <v>24</v>
      </c>
      <c r="AC4" s="185">
        <v>25</v>
      </c>
      <c r="AD4" s="185">
        <v>26</v>
      </c>
      <c r="AE4" s="185">
        <v>27</v>
      </c>
      <c r="AF4" s="185">
        <v>28</v>
      </c>
      <c r="AG4" s="185">
        <v>29</v>
      </c>
      <c r="AH4" s="185">
        <v>30</v>
      </c>
      <c r="AI4" s="157"/>
    </row>
    <row r="5" spans="1:55">
      <c r="A5" s="158"/>
      <c r="B5" s="159"/>
      <c r="C5" s="159"/>
      <c r="D5" s="160" t="s">
        <v>1</v>
      </c>
      <c r="E5" s="187" t="str">
        <f>"2014" &amp; "-" &amp;'Dati par projektu'!C9</f>
        <v>2014-Izvēlieties gadu</v>
      </c>
      <c r="F5" s="187" t="e">
        <f>'Dati par projektu'!C9+1</f>
        <v>#VALUE!</v>
      </c>
      <c r="G5" s="187" t="e">
        <f>F5+1</f>
        <v>#VALUE!</v>
      </c>
      <c r="H5" s="187" t="e">
        <f t="shared" ref="H5:AH5" si="0">G5+1</f>
        <v>#VALUE!</v>
      </c>
      <c r="I5" s="187" t="e">
        <f t="shared" si="0"/>
        <v>#VALUE!</v>
      </c>
      <c r="J5" s="187" t="e">
        <f t="shared" si="0"/>
        <v>#VALUE!</v>
      </c>
      <c r="K5" s="187" t="e">
        <f t="shared" si="0"/>
        <v>#VALUE!</v>
      </c>
      <c r="L5" s="187" t="e">
        <f t="shared" si="0"/>
        <v>#VALUE!</v>
      </c>
      <c r="M5" s="187" t="e">
        <f t="shared" si="0"/>
        <v>#VALUE!</v>
      </c>
      <c r="N5" s="187" t="e">
        <f t="shared" si="0"/>
        <v>#VALUE!</v>
      </c>
      <c r="O5" s="187" t="e">
        <f t="shared" si="0"/>
        <v>#VALUE!</v>
      </c>
      <c r="P5" s="187" t="e">
        <f t="shared" si="0"/>
        <v>#VALUE!</v>
      </c>
      <c r="Q5" s="187" t="e">
        <f t="shared" si="0"/>
        <v>#VALUE!</v>
      </c>
      <c r="R5" s="187" t="e">
        <f t="shared" si="0"/>
        <v>#VALUE!</v>
      </c>
      <c r="S5" s="187" t="e">
        <f t="shared" si="0"/>
        <v>#VALUE!</v>
      </c>
      <c r="T5" s="187" t="e">
        <f t="shared" si="0"/>
        <v>#VALUE!</v>
      </c>
      <c r="U5" s="187" t="e">
        <f t="shared" si="0"/>
        <v>#VALUE!</v>
      </c>
      <c r="V5" s="187" t="e">
        <f t="shared" si="0"/>
        <v>#VALUE!</v>
      </c>
      <c r="W5" s="187" t="e">
        <f t="shared" si="0"/>
        <v>#VALUE!</v>
      </c>
      <c r="X5" s="187" t="e">
        <f t="shared" si="0"/>
        <v>#VALUE!</v>
      </c>
      <c r="Y5" s="187" t="e">
        <f t="shared" si="0"/>
        <v>#VALUE!</v>
      </c>
      <c r="Z5" s="187" t="e">
        <f t="shared" si="0"/>
        <v>#VALUE!</v>
      </c>
      <c r="AA5" s="187" t="e">
        <f t="shared" si="0"/>
        <v>#VALUE!</v>
      </c>
      <c r="AB5" s="187" t="e">
        <f t="shared" si="0"/>
        <v>#VALUE!</v>
      </c>
      <c r="AC5" s="187" t="e">
        <f t="shared" si="0"/>
        <v>#VALUE!</v>
      </c>
      <c r="AD5" s="187" t="e">
        <f t="shared" si="0"/>
        <v>#VALUE!</v>
      </c>
      <c r="AE5" s="187" t="e">
        <f t="shared" si="0"/>
        <v>#VALUE!</v>
      </c>
      <c r="AF5" s="187" t="e">
        <f t="shared" si="0"/>
        <v>#VALUE!</v>
      </c>
      <c r="AG5" s="187" t="e">
        <f t="shared" si="0"/>
        <v>#VALUE!</v>
      </c>
      <c r="AH5" s="187" t="e">
        <f t="shared" si="0"/>
        <v>#VALUE!</v>
      </c>
      <c r="AI5" s="162" t="s">
        <v>2</v>
      </c>
    </row>
    <row r="6" spans="1:55">
      <c r="A6" s="24"/>
      <c r="B6" s="24"/>
      <c r="C6" s="24"/>
      <c r="D6" s="25"/>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row>
    <row r="7" spans="1:55">
      <c r="A7" s="163"/>
      <c r="B7" s="164" t="s">
        <v>120</v>
      </c>
      <c r="C7" s="164"/>
      <c r="D7" s="164"/>
      <c r="E7" s="165"/>
      <c r="F7" s="165"/>
      <c r="G7" s="165"/>
      <c r="H7" s="165"/>
      <c r="I7" s="165"/>
      <c r="J7" s="165"/>
      <c r="K7" s="165"/>
      <c r="L7" s="165"/>
      <c r="M7" s="165"/>
      <c r="N7" s="165"/>
      <c r="O7" s="165"/>
      <c r="P7" s="165"/>
      <c r="Q7" s="165"/>
      <c r="R7" s="165"/>
      <c r="S7" s="165"/>
      <c r="T7" s="165"/>
      <c r="U7" s="165"/>
      <c r="V7" s="165"/>
      <c r="W7" s="165"/>
      <c r="X7" s="165"/>
      <c r="Y7" s="165"/>
      <c r="Z7" s="165"/>
      <c r="AA7" s="165"/>
      <c r="AB7" s="165"/>
      <c r="AC7" s="165"/>
      <c r="AD7" s="165"/>
      <c r="AE7" s="165"/>
      <c r="AF7" s="165"/>
      <c r="AG7" s="165"/>
      <c r="AH7" s="165"/>
      <c r="AI7" s="166"/>
    </row>
    <row r="8" spans="1:55" ht="13.5" thickBot="1">
      <c r="A8" s="24"/>
      <c r="B8" s="24"/>
      <c r="C8" s="24"/>
      <c r="D8" s="25"/>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row>
    <row r="9" spans="1:55" ht="13.5" customHeight="1">
      <c r="A9" s="573"/>
      <c r="B9" s="574">
        <v>1</v>
      </c>
      <c r="C9" s="575" t="s">
        <v>362</v>
      </c>
      <c r="D9" s="576" t="s">
        <v>179</v>
      </c>
      <c r="E9" s="577">
        <f>SUM(E10:E15)</f>
        <v>0</v>
      </c>
      <c r="F9" s="577">
        <f t="shared" ref="F9:AF9" si="1">SUM(F10:F15)</f>
        <v>0</v>
      </c>
      <c r="G9" s="577">
        <f t="shared" si="1"/>
        <v>0</v>
      </c>
      <c r="H9" s="577">
        <f t="shared" si="1"/>
        <v>0</v>
      </c>
      <c r="I9" s="577">
        <f t="shared" si="1"/>
        <v>0</v>
      </c>
      <c r="J9" s="577">
        <f t="shared" si="1"/>
        <v>0</v>
      </c>
      <c r="K9" s="577">
        <f t="shared" si="1"/>
        <v>0</v>
      </c>
      <c r="L9" s="577">
        <f t="shared" si="1"/>
        <v>0</v>
      </c>
      <c r="M9" s="577">
        <f t="shared" si="1"/>
        <v>0</v>
      </c>
      <c r="N9" s="577">
        <f t="shared" ref="N9:W9" si="2">SUM(N10:N15)</f>
        <v>0</v>
      </c>
      <c r="O9" s="577">
        <f t="shared" si="2"/>
        <v>0</v>
      </c>
      <c r="P9" s="577">
        <f t="shared" si="2"/>
        <v>0</v>
      </c>
      <c r="Q9" s="577">
        <f t="shared" si="2"/>
        <v>0</v>
      </c>
      <c r="R9" s="577">
        <f t="shared" si="2"/>
        <v>0</v>
      </c>
      <c r="S9" s="577">
        <f t="shared" si="2"/>
        <v>0</v>
      </c>
      <c r="T9" s="577">
        <f t="shared" si="2"/>
        <v>0</v>
      </c>
      <c r="U9" s="577">
        <f t="shared" si="2"/>
        <v>0</v>
      </c>
      <c r="V9" s="577">
        <f t="shared" si="2"/>
        <v>0</v>
      </c>
      <c r="W9" s="577">
        <f t="shared" si="2"/>
        <v>0</v>
      </c>
      <c r="X9" s="577">
        <f t="shared" si="1"/>
        <v>0</v>
      </c>
      <c r="Y9" s="577">
        <f t="shared" si="1"/>
        <v>0</v>
      </c>
      <c r="Z9" s="577">
        <f t="shared" si="1"/>
        <v>0</v>
      </c>
      <c r="AA9" s="577">
        <f t="shared" si="1"/>
        <v>0</v>
      </c>
      <c r="AB9" s="577">
        <f t="shared" si="1"/>
        <v>0</v>
      </c>
      <c r="AC9" s="577">
        <f t="shared" si="1"/>
        <v>0</v>
      </c>
      <c r="AD9" s="577">
        <f t="shared" si="1"/>
        <v>0</v>
      </c>
      <c r="AE9" s="577">
        <f t="shared" si="1"/>
        <v>0</v>
      </c>
      <c r="AF9" s="577">
        <f t="shared" si="1"/>
        <v>0</v>
      </c>
      <c r="AG9" s="577">
        <f t="shared" ref="AG9" si="3">SUM(AG10:AG15)</f>
        <v>0</v>
      </c>
      <c r="AH9" s="577">
        <f>SUM(AH10:AH15)</f>
        <v>0</v>
      </c>
      <c r="AI9" s="578">
        <f>SUM(E9:AH9)</f>
        <v>0</v>
      </c>
    </row>
    <row r="10" spans="1:55" ht="13.5" customHeight="1">
      <c r="A10" s="579"/>
      <c r="B10" s="580" t="s">
        <v>3</v>
      </c>
      <c r="C10" s="581" t="str">
        <f>'3. DL invest.n.pl.AR pr.'!C10</f>
        <v>Ieņēmumi ...</v>
      </c>
      <c r="D10" s="582" t="s">
        <v>179</v>
      </c>
      <c r="E10" s="934"/>
      <c r="F10" s="934"/>
      <c r="G10" s="934"/>
      <c r="H10" s="934"/>
      <c r="I10" s="934"/>
      <c r="J10" s="934"/>
      <c r="K10" s="934"/>
      <c r="L10" s="934"/>
      <c r="M10" s="934"/>
      <c r="N10" s="934"/>
      <c r="O10" s="934"/>
      <c r="P10" s="934"/>
      <c r="Q10" s="934"/>
      <c r="R10" s="934"/>
      <c r="S10" s="934"/>
      <c r="T10" s="934"/>
      <c r="U10" s="934"/>
      <c r="V10" s="934"/>
      <c r="W10" s="934"/>
      <c r="X10" s="934"/>
      <c r="Y10" s="934"/>
      <c r="Z10" s="934"/>
      <c r="AA10" s="934"/>
      <c r="AB10" s="934"/>
      <c r="AC10" s="934"/>
      <c r="AD10" s="934"/>
      <c r="AE10" s="934"/>
      <c r="AF10" s="934"/>
      <c r="AG10" s="934"/>
      <c r="AH10" s="934"/>
      <c r="AI10" s="583">
        <f>SUM(E10:AH10)</f>
        <v>0</v>
      </c>
    </row>
    <row r="11" spans="1:55" ht="13.5" customHeight="1">
      <c r="A11" s="579"/>
      <c r="B11" s="580" t="s">
        <v>5</v>
      </c>
      <c r="C11" s="581" t="str">
        <f>'3. DL invest.n.pl.AR pr.'!C11</f>
        <v>Ieņēmumi ...</v>
      </c>
      <c r="D11" s="582" t="s">
        <v>179</v>
      </c>
      <c r="E11" s="934"/>
      <c r="F11" s="934"/>
      <c r="G11" s="934"/>
      <c r="H11" s="934"/>
      <c r="I11" s="934"/>
      <c r="J11" s="934"/>
      <c r="K11" s="934"/>
      <c r="L11" s="934"/>
      <c r="M11" s="934"/>
      <c r="N11" s="934"/>
      <c r="O11" s="934"/>
      <c r="P11" s="934"/>
      <c r="Q11" s="934"/>
      <c r="R11" s="934"/>
      <c r="S11" s="934"/>
      <c r="T11" s="934"/>
      <c r="U11" s="934"/>
      <c r="V11" s="934"/>
      <c r="W11" s="934"/>
      <c r="X11" s="934"/>
      <c r="Y11" s="934"/>
      <c r="Z11" s="934"/>
      <c r="AA11" s="934"/>
      <c r="AB11" s="934"/>
      <c r="AC11" s="934"/>
      <c r="AD11" s="934"/>
      <c r="AE11" s="934"/>
      <c r="AF11" s="934"/>
      <c r="AG11" s="934"/>
      <c r="AH11" s="934"/>
      <c r="AI11" s="583">
        <f>SUM(E11:AH11)</f>
        <v>0</v>
      </c>
    </row>
    <row r="12" spans="1:55" ht="13.5" customHeight="1">
      <c r="A12" s="579"/>
      <c r="B12" s="580" t="s">
        <v>7</v>
      </c>
      <c r="C12" s="581" t="str">
        <f>'3. DL invest.n.pl.AR pr.'!C12</f>
        <v>Ieņēmumi ...</v>
      </c>
      <c r="D12" s="582" t="s">
        <v>179</v>
      </c>
      <c r="E12" s="934"/>
      <c r="F12" s="934"/>
      <c r="G12" s="934"/>
      <c r="H12" s="934"/>
      <c r="I12" s="934"/>
      <c r="J12" s="934"/>
      <c r="K12" s="934"/>
      <c r="L12" s="934"/>
      <c r="M12" s="934"/>
      <c r="N12" s="934"/>
      <c r="O12" s="934"/>
      <c r="P12" s="934"/>
      <c r="Q12" s="934"/>
      <c r="R12" s="934"/>
      <c r="S12" s="934"/>
      <c r="T12" s="934"/>
      <c r="U12" s="934"/>
      <c r="V12" s="934"/>
      <c r="W12" s="934"/>
      <c r="X12" s="934"/>
      <c r="Y12" s="934"/>
      <c r="Z12" s="934"/>
      <c r="AA12" s="934"/>
      <c r="AB12" s="934"/>
      <c r="AC12" s="934"/>
      <c r="AD12" s="934"/>
      <c r="AE12" s="934"/>
      <c r="AF12" s="934"/>
      <c r="AG12" s="934"/>
      <c r="AH12" s="934"/>
      <c r="AI12" s="583">
        <f t="shared" ref="AI12:AI21" si="4">SUM(E12:AH12)</f>
        <v>0</v>
      </c>
    </row>
    <row r="13" spans="1:55" ht="13.5" customHeight="1">
      <c r="A13" s="579"/>
      <c r="B13" s="580" t="s">
        <v>9</v>
      </c>
      <c r="C13" s="581" t="str">
        <f>'3. DL invest.n.pl.AR pr.'!C13</f>
        <v>Ieņēmumi ...</v>
      </c>
      <c r="D13" s="582" t="s">
        <v>179</v>
      </c>
      <c r="E13" s="934"/>
      <c r="F13" s="934"/>
      <c r="G13" s="934"/>
      <c r="H13" s="934"/>
      <c r="I13" s="934"/>
      <c r="J13" s="934"/>
      <c r="K13" s="934"/>
      <c r="L13" s="934"/>
      <c r="M13" s="934"/>
      <c r="N13" s="934"/>
      <c r="O13" s="934"/>
      <c r="P13" s="934"/>
      <c r="Q13" s="934"/>
      <c r="R13" s="934"/>
      <c r="S13" s="934"/>
      <c r="T13" s="934"/>
      <c r="U13" s="934"/>
      <c r="V13" s="934"/>
      <c r="W13" s="934"/>
      <c r="X13" s="934"/>
      <c r="Y13" s="934"/>
      <c r="Z13" s="934"/>
      <c r="AA13" s="934"/>
      <c r="AB13" s="934"/>
      <c r="AC13" s="934"/>
      <c r="AD13" s="934"/>
      <c r="AE13" s="934"/>
      <c r="AF13" s="934"/>
      <c r="AG13" s="934"/>
      <c r="AH13" s="934"/>
      <c r="AI13" s="583">
        <f t="shared" si="4"/>
        <v>0</v>
      </c>
    </row>
    <row r="14" spans="1:55" ht="13.5" customHeight="1">
      <c r="A14" s="579"/>
      <c r="B14" s="580" t="s">
        <v>11</v>
      </c>
      <c r="C14" s="581" t="str">
        <f>'3. DL invest.n.pl.AR pr.'!C14</f>
        <v>Ieņēmumi ...</v>
      </c>
      <c r="D14" s="582" t="s">
        <v>179</v>
      </c>
      <c r="E14" s="934"/>
      <c r="F14" s="934"/>
      <c r="G14" s="934"/>
      <c r="H14" s="934"/>
      <c r="I14" s="934"/>
      <c r="J14" s="934"/>
      <c r="K14" s="934"/>
      <c r="L14" s="934"/>
      <c r="M14" s="934"/>
      <c r="N14" s="934"/>
      <c r="O14" s="934"/>
      <c r="P14" s="934"/>
      <c r="Q14" s="934"/>
      <c r="R14" s="934"/>
      <c r="S14" s="934"/>
      <c r="T14" s="934"/>
      <c r="U14" s="934"/>
      <c r="V14" s="934"/>
      <c r="W14" s="934"/>
      <c r="X14" s="934"/>
      <c r="Y14" s="934"/>
      <c r="Z14" s="934"/>
      <c r="AA14" s="934"/>
      <c r="AB14" s="934"/>
      <c r="AC14" s="934"/>
      <c r="AD14" s="934"/>
      <c r="AE14" s="934"/>
      <c r="AF14" s="934"/>
      <c r="AG14" s="934"/>
      <c r="AH14" s="934"/>
      <c r="AI14" s="583">
        <f t="shared" si="4"/>
        <v>0</v>
      </c>
    </row>
    <row r="15" spans="1:55" ht="13.5" customHeight="1">
      <c r="A15" s="579"/>
      <c r="B15" s="580" t="s">
        <v>47</v>
      </c>
      <c r="C15" s="581" t="str">
        <f>'3. DL invest.n.pl.AR pr.'!C15</f>
        <v>Ieņēmumi ...</v>
      </c>
      <c r="D15" s="582" t="s">
        <v>179</v>
      </c>
      <c r="E15" s="934"/>
      <c r="F15" s="934"/>
      <c r="G15" s="934"/>
      <c r="H15" s="934"/>
      <c r="I15" s="934"/>
      <c r="J15" s="934"/>
      <c r="K15" s="934"/>
      <c r="L15" s="934"/>
      <c r="M15" s="934"/>
      <c r="N15" s="934"/>
      <c r="O15" s="934"/>
      <c r="P15" s="934"/>
      <c r="Q15" s="934"/>
      <c r="R15" s="934"/>
      <c r="S15" s="934"/>
      <c r="T15" s="934"/>
      <c r="U15" s="934"/>
      <c r="V15" s="934"/>
      <c r="W15" s="934"/>
      <c r="X15" s="934"/>
      <c r="Y15" s="934"/>
      <c r="Z15" s="934"/>
      <c r="AA15" s="934"/>
      <c r="AB15" s="934"/>
      <c r="AC15" s="934"/>
      <c r="AD15" s="934"/>
      <c r="AE15" s="934"/>
      <c r="AF15" s="934"/>
      <c r="AG15" s="934"/>
      <c r="AH15" s="934"/>
      <c r="AI15" s="583">
        <f t="shared" si="4"/>
        <v>0</v>
      </c>
    </row>
    <row r="16" spans="1:55" ht="13.5" customHeight="1">
      <c r="A16" s="579"/>
      <c r="B16" s="54">
        <v>2</v>
      </c>
      <c r="C16" s="19" t="s">
        <v>701</v>
      </c>
      <c r="D16" s="584" t="s">
        <v>179</v>
      </c>
      <c r="E16" s="585">
        <f>SUM(E17:E22)</f>
        <v>0</v>
      </c>
      <c r="F16" s="585">
        <f t="shared" ref="F16:AH16" si="5">SUM(F17:F22)</f>
        <v>0</v>
      </c>
      <c r="G16" s="585">
        <f t="shared" si="5"/>
        <v>0</v>
      </c>
      <c r="H16" s="585">
        <f t="shared" si="5"/>
        <v>0</v>
      </c>
      <c r="I16" s="585">
        <f t="shared" si="5"/>
        <v>0</v>
      </c>
      <c r="J16" s="585">
        <f t="shared" si="5"/>
        <v>0</v>
      </c>
      <c r="K16" s="585">
        <f t="shared" si="5"/>
        <v>0</v>
      </c>
      <c r="L16" s="585">
        <f t="shared" si="5"/>
        <v>0</v>
      </c>
      <c r="M16" s="585">
        <f t="shared" si="5"/>
        <v>0</v>
      </c>
      <c r="N16" s="585">
        <f t="shared" si="5"/>
        <v>0</v>
      </c>
      <c r="O16" s="585">
        <f t="shared" si="5"/>
        <v>0</v>
      </c>
      <c r="P16" s="585">
        <f t="shared" si="5"/>
        <v>0</v>
      </c>
      <c r="Q16" s="585">
        <f t="shared" si="5"/>
        <v>0</v>
      </c>
      <c r="R16" s="585">
        <f t="shared" si="5"/>
        <v>0</v>
      </c>
      <c r="S16" s="585">
        <f t="shared" si="5"/>
        <v>0</v>
      </c>
      <c r="T16" s="585">
        <f t="shared" si="5"/>
        <v>0</v>
      </c>
      <c r="U16" s="585">
        <f t="shared" si="5"/>
        <v>0</v>
      </c>
      <c r="V16" s="585">
        <f t="shared" si="5"/>
        <v>0</v>
      </c>
      <c r="W16" s="585">
        <f t="shared" si="5"/>
        <v>0</v>
      </c>
      <c r="X16" s="585">
        <f t="shared" si="5"/>
        <v>0</v>
      </c>
      <c r="Y16" s="585">
        <f t="shared" si="5"/>
        <v>0</v>
      </c>
      <c r="Z16" s="585">
        <f t="shared" si="5"/>
        <v>0</v>
      </c>
      <c r="AA16" s="585">
        <f t="shared" si="5"/>
        <v>0</v>
      </c>
      <c r="AB16" s="585">
        <f t="shared" si="5"/>
        <v>0</v>
      </c>
      <c r="AC16" s="585">
        <f t="shared" si="5"/>
        <v>0</v>
      </c>
      <c r="AD16" s="585">
        <f t="shared" si="5"/>
        <v>0</v>
      </c>
      <c r="AE16" s="585">
        <f t="shared" si="5"/>
        <v>0</v>
      </c>
      <c r="AF16" s="585">
        <f t="shared" si="5"/>
        <v>0</v>
      </c>
      <c r="AG16" s="585">
        <f t="shared" si="5"/>
        <v>0</v>
      </c>
      <c r="AH16" s="585">
        <f t="shared" si="5"/>
        <v>0</v>
      </c>
      <c r="AI16" s="583">
        <f>SUM(E16:AH16)</f>
        <v>0</v>
      </c>
    </row>
    <row r="17" spans="1:35" ht="13.5" customHeight="1">
      <c r="A17" s="579"/>
      <c r="B17" s="580" t="s">
        <v>14</v>
      </c>
      <c r="C17" s="581" t="str">
        <f>'3. DL invest.n.pl.AR pr.'!C17</f>
        <v>Darbības izmaksas....</v>
      </c>
      <c r="D17" s="582" t="s">
        <v>179</v>
      </c>
      <c r="E17" s="934"/>
      <c r="F17" s="934"/>
      <c r="G17" s="934"/>
      <c r="H17" s="934"/>
      <c r="I17" s="934"/>
      <c r="J17" s="934"/>
      <c r="K17" s="934"/>
      <c r="L17" s="934"/>
      <c r="M17" s="934"/>
      <c r="N17" s="934"/>
      <c r="O17" s="934"/>
      <c r="P17" s="934"/>
      <c r="Q17" s="934"/>
      <c r="R17" s="934"/>
      <c r="S17" s="934"/>
      <c r="T17" s="934"/>
      <c r="U17" s="934"/>
      <c r="V17" s="934"/>
      <c r="W17" s="934"/>
      <c r="X17" s="934"/>
      <c r="Y17" s="934"/>
      <c r="Z17" s="934"/>
      <c r="AA17" s="934"/>
      <c r="AB17" s="934"/>
      <c r="AC17" s="934"/>
      <c r="AD17" s="934"/>
      <c r="AE17" s="934"/>
      <c r="AF17" s="934"/>
      <c r="AG17" s="934"/>
      <c r="AH17" s="934"/>
      <c r="AI17" s="583">
        <f t="shared" si="4"/>
        <v>0</v>
      </c>
    </row>
    <row r="18" spans="1:35" ht="13.5" customHeight="1">
      <c r="A18" s="579"/>
      <c r="B18" s="580" t="s">
        <v>16</v>
      </c>
      <c r="C18" s="581" t="str">
        <f>'3. DL invest.n.pl.AR pr.'!C18</f>
        <v>Darbības izmaksas....</v>
      </c>
      <c r="D18" s="582" t="s">
        <v>179</v>
      </c>
      <c r="E18" s="934"/>
      <c r="F18" s="934"/>
      <c r="G18" s="934"/>
      <c r="H18" s="934"/>
      <c r="I18" s="934"/>
      <c r="J18" s="934"/>
      <c r="K18" s="934"/>
      <c r="L18" s="934"/>
      <c r="M18" s="934"/>
      <c r="N18" s="934"/>
      <c r="O18" s="934"/>
      <c r="P18" s="934"/>
      <c r="Q18" s="934"/>
      <c r="R18" s="934"/>
      <c r="S18" s="934"/>
      <c r="T18" s="934"/>
      <c r="U18" s="934"/>
      <c r="V18" s="934"/>
      <c r="W18" s="934"/>
      <c r="X18" s="934"/>
      <c r="Y18" s="934"/>
      <c r="Z18" s="934"/>
      <c r="AA18" s="934"/>
      <c r="AB18" s="934"/>
      <c r="AC18" s="934"/>
      <c r="AD18" s="934"/>
      <c r="AE18" s="934"/>
      <c r="AF18" s="934"/>
      <c r="AG18" s="934"/>
      <c r="AH18" s="934"/>
      <c r="AI18" s="583">
        <f t="shared" si="4"/>
        <v>0</v>
      </c>
    </row>
    <row r="19" spans="1:35" ht="15.75" customHeight="1">
      <c r="A19" s="579"/>
      <c r="B19" s="580" t="s">
        <v>19</v>
      </c>
      <c r="C19" s="581" t="str">
        <f>'3. DL invest.n.pl.AR pr.'!C19</f>
        <v>Darbības izmaksas....</v>
      </c>
      <c r="D19" s="582" t="s">
        <v>179</v>
      </c>
      <c r="E19" s="934"/>
      <c r="F19" s="934"/>
      <c r="G19" s="934"/>
      <c r="H19" s="934"/>
      <c r="I19" s="934"/>
      <c r="J19" s="934"/>
      <c r="K19" s="934"/>
      <c r="L19" s="934"/>
      <c r="M19" s="934"/>
      <c r="N19" s="934"/>
      <c r="O19" s="934"/>
      <c r="P19" s="934"/>
      <c r="Q19" s="934"/>
      <c r="R19" s="934"/>
      <c r="S19" s="934"/>
      <c r="T19" s="934"/>
      <c r="U19" s="934"/>
      <c r="V19" s="934"/>
      <c r="W19" s="934"/>
      <c r="X19" s="934"/>
      <c r="Y19" s="934"/>
      <c r="Z19" s="934"/>
      <c r="AA19" s="934"/>
      <c r="AB19" s="934"/>
      <c r="AC19" s="934"/>
      <c r="AD19" s="934"/>
      <c r="AE19" s="934"/>
      <c r="AF19" s="934"/>
      <c r="AG19" s="934"/>
      <c r="AH19" s="934"/>
      <c r="AI19" s="583">
        <f t="shared" si="4"/>
        <v>0</v>
      </c>
    </row>
    <row r="20" spans="1:35" ht="15.75" customHeight="1">
      <c r="A20" s="579"/>
      <c r="B20" s="580" t="s">
        <v>22</v>
      </c>
      <c r="C20" s="581" t="str">
        <f>'3. DL invest.n.pl.AR pr.'!C20</f>
        <v>Darbības izmaksas....</v>
      </c>
      <c r="D20" s="582" t="s">
        <v>179</v>
      </c>
      <c r="E20" s="934"/>
      <c r="F20" s="934"/>
      <c r="G20" s="934"/>
      <c r="H20" s="934"/>
      <c r="I20" s="934"/>
      <c r="J20" s="934"/>
      <c r="K20" s="934"/>
      <c r="L20" s="934"/>
      <c r="M20" s="934"/>
      <c r="N20" s="934"/>
      <c r="O20" s="934"/>
      <c r="P20" s="934"/>
      <c r="Q20" s="934"/>
      <c r="R20" s="934"/>
      <c r="S20" s="934"/>
      <c r="T20" s="934"/>
      <c r="U20" s="934"/>
      <c r="V20" s="934"/>
      <c r="W20" s="934"/>
      <c r="X20" s="934"/>
      <c r="Y20" s="934"/>
      <c r="Z20" s="934"/>
      <c r="AA20" s="934"/>
      <c r="AB20" s="934"/>
      <c r="AC20" s="934"/>
      <c r="AD20" s="934"/>
      <c r="AE20" s="934"/>
      <c r="AF20" s="934"/>
      <c r="AG20" s="934"/>
      <c r="AH20" s="934"/>
      <c r="AI20" s="583">
        <f t="shared" si="4"/>
        <v>0</v>
      </c>
    </row>
    <row r="21" spans="1:35" ht="15.75" customHeight="1">
      <c r="A21" s="579"/>
      <c r="B21" s="580" t="s">
        <v>23</v>
      </c>
      <c r="C21" s="581" t="str">
        <f>'3. DL invest.n.pl.AR pr.'!C21</f>
        <v>Darbības izmaksas....</v>
      </c>
      <c r="D21" s="582" t="s">
        <v>179</v>
      </c>
      <c r="E21" s="934"/>
      <c r="F21" s="934"/>
      <c r="G21" s="934"/>
      <c r="H21" s="934"/>
      <c r="I21" s="934"/>
      <c r="J21" s="934"/>
      <c r="K21" s="934"/>
      <c r="L21" s="934"/>
      <c r="M21" s="934"/>
      <c r="N21" s="934"/>
      <c r="O21" s="934"/>
      <c r="P21" s="934"/>
      <c r="Q21" s="934"/>
      <c r="R21" s="934"/>
      <c r="S21" s="934"/>
      <c r="T21" s="934"/>
      <c r="U21" s="934"/>
      <c r="V21" s="934"/>
      <c r="W21" s="934"/>
      <c r="X21" s="934"/>
      <c r="Y21" s="934"/>
      <c r="Z21" s="934"/>
      <c r="AA21" s="934"/>
      <c r="AB21" s="934"/>
      <c r="AC21" s="934"/>
      <c r="AD21" s="934"/>
      <c r="AE21" s="934"/>
      <c r="AF21" s="934"/>
      <c r="AG21" s="934"/>
      <c r="AH21" s="934"/>
      <c r="AI21" s="583">
        <f t="shared" si="4"/>
        <v>0</v>
      </c>
    </row>
    <row r="22" spans="1:35" s="60" customFormat="1" ht="15.75" customHeight="1">
      <c r="A22" s="586"/>
      <c r="B22" s="580" t="s">
        <v>22</v>
      </c>
      <c r="C22" s="581" t="str">
        <f>'3. DL invest.n.pl.AR pr.'!C22</f>
        <v>Darbības izmaksas....</v>
      </c>
      <c r="D22" s="582" t="s">
        <v>179</v>
      </c>
      <c r="E22" s="934"/>
      <c r="F22" s="934"/>
      <c r="G22" s="934"/>
      <c r="H22" s="934"/>
      <c r="I22" s="934"/>
      <c r="J22" s="934"/>
      <c r="K22" s="934"/>
      <c r="L22" s="934"/>
      <c r="M22" s="934"/>
      <c r="N22" s="934"/>
      <c r="O22" s="934"/>
      <c r="P22" s="934"/>
      <c r="Q22" s="934"/>
      <c r="R22" s="934"/>
      <c r="S22" s="934"/>
      <c r="T22" s="934"/>
      <c r="U22" s="934"/>
      <c r="V22" s="934"/>
      <c r="W22" s="934"/>
      <c r="X22" s="934"/>
      <c r="Y22" s="934"/>
      <c r="Z22" s="934"/>
      <c r="AA22" s="934"/>
      <c r="AB22" s="934"/>
      <c r="AC22" s="934"/>
      <c r="AD22" s="934"/>
      <c r="AE22" s="934"/>
      <c r="AF22" s="934"/>
      <c r="AG22" s="934"/>
      <c r="AH22" s="934"/>
      <c r="AI22" s="583">
        <f t="shared" ref="AI22" si="6">SUM(E22:AH22)</f>
        <v>0</v>
      </c>
    </row>
    <row r="23" spans="1:35" s="51" customFormat="1" ht="13.5" customHeight="1" thickBot="1">
      <c r="A23" s="587"/>
      <c r="B23" s="588">
        <v>3</v>
      </c>
      <c r="C23" s="589" t="s">
        <v>12</v>
      </c>
      <c r="D23" s="590" t="s">
        <v>179</v>
      </c>
      <c r="E23" s="591">
        <f>SUM(E9,,E16,)</f>
        <v>0</v>
      </c>
      <c r="F23" s="591">
        <f t="shared" ref="F23:M23" si="7">SUM(F9,,F16,)</f>
        <v>0</v>
      </c>
      <c r="G23" s="591">
        <f>SUM(G9,,G16,)</f>
        <v>0</v>
      </c>
      <c r="H23" s="591">
        <f t="shared" si="7"/>
        <v>0</v>
      </c>
      <c r="I23" s="591">
        <f t="shared" si="7"/>
        <v>0</v>
      </c>
      <c r="J23" s="591">
        <f t="shared" si="7"/>
        <v>0</v>
      </c>
      <c r="K23" s="591">
        <f t="shared" si="7"/>
        <v>0</v>
      </c>
      <c r="L23" s="591">
        <f t="shared" si="7"/>
        <v>0</v>
      </c>
      <c r="M23" s="591">
        <f t="shared" si="7"/>
        <v>0</v>
      </c>
      <c r="N23" s="591">
        <f t="shared" ref="N23:W23" si="8">SUM(N9,,N16,)</f>
        <v>0</v>
      </c>
      <c r="O23" s="591">
        <f t="shared" si="8"/>
        <v>0</v>
      </c>
      <c r="P23" s="591">
        <f t="shared" si="8"/>
        <v>0</v>
      </c>
      <c r="Q23" s="591">
        <f t="shared" si="8"/>
        <v>0</v>
      </c>
      <c r="R23" s="591">
        <f t="shared" si="8"/>
        <v>0</v>
      </c>
      <c r="S23" s="591">
        <f t="shared" si="8"/>
        <v>0</v>
      </c>
      <c r="T23" s="591">
        <f t="shared" si="8"/>
        <v>0</v>
      </c>
      <c r="U23" s="591">
        <f t="shared" si="8"/>
        <v>0</v>
      </c>
      <c r="V23" s="591">
        <f t="shared" si="8"/>
        <v>0</v>
      </c>
      <c r="W23" s="591">
        <f t="shared" si="8"/>
        <v>0</v>
      </c>
      <c r="X23" s="591">
        <f t="shared" ref="X23:AF23" si="9">SUM(X9,,X16,)</f>
        <v>0</v>
      </c>
      <c r="Y23" s="591">
        <f t="shared" si="9"/>
        <v>0</v>
      </c>
      <c r="Z23" s="591">
        <f t="shared" si="9"/>
        <v>0</v>
      </c>
      <c r="AA23" s="591">
        <f t="shared" si="9"/>
        <v>0</v>
      </c>
      <c r="AB23" s="591">
        <f t="shared" si="9"/>
        <v>0</v>
      </c>
      <c r="AC23" s="591">
        <f t="shared" si="9"/>
        <v>0</v>
      </c>
      <c r="AD23" s="591">
        <f t="shared" si="9"/>
        <v>0</v>
      </c>
      <c r="AE23" s="591">
        <f t="shared" si="9"/>
        <v>0</v>
      </c>
      <c r="AF23" s="591">
        <f t="shared" si="9"/>
        <v>0</v>
      </c>
      <c r="AG23" s="591">
        <f t="shared" ref="AG23" si="10">SUM(AG9,,AG16,)</f>
        <v>0</v>
      </c>
      <c r="AH23" s="591">
        <f t="shared" ref="AH23" si="11">SUM(AH9,,AH16,)</f>
        <v>0</v>
      </c>
      <c r="AI23" s="592">
        <f>SUM(E23:AH23)</f>
        <v>0</v>
      </c>
    </row>
    <row r="25" spans="1:35">
      <c r="A25" s="163"/>
      <c r="B25" s="164"/>
      <c r="C25" s="164"/>
      <c r="D25" s="164"/>
      <c r="E25" s="165"/>
      <c r="F25" s="165"/>
      <c r="G25" s="165"/>
      <c r="H25" s="165"/>
      <c r="I25" s="165"/>
      <c r="J25" s="165"/>
      <c r="K25" s="165"/>
      <c r="L25" s="165"/>
      <c r="M25" s="165"/>
      <c r="N25" s="165"/>
      <c r="O25" s="165"/>
      <c r="P25" s="165"/>
      <c r="Q25" s="165"/>
      <c r="R25" s="165"/>
      <c r="S25" s="165"/>
      <c r="T25" s="165"/>
      <c r="U25" s="165"/>
      <c r="V25" s="165"/>
      <c r="W25" s="165"/>
      <c r="X25" s="165"/>
      <c r="Y25" s="165"/>
      <c r="Z25" s="165"/>
      <c r="AA25" s="165"/>
      <c r="AB25" s="165"/>
      <c r="AC25" s="165"/>
      <c r="AD25" s="165"/>
      <c r="AE25" s="165"/>
      <c r="AF25" s="165"/>
      <c r="AG25" s="165"/>
      <c r="AH25" s="165"/>
      <c r="AI25" s="166"/>
    </row>
    <row r="27" spans="1:35">
      <c r="C27" s="93" t="s">
        <v>703</v>
      </c>
    </row>
    <row r="28" spans="1:35">
      <c r="B28" s="593"/>
    </row>
    <row r="29" spans="1:35">
      <c r="B29" s="594"/>
    </row>
    <row r="62" ht="25.5" customHeight="1"/>
  </sheetData>
  <sheetProtection algorithmName="SHA-512" hashValue="SR4YmzWmUfsRxj/N5trf2bQuwFfjXOzOV1x2j9wituXMxnPm2HEx35rjcfWQ62kTVtX6TFhYKiyISxyFIjMCNw==" saltValue="wJ9z2kFfEouuDDwMvzOG8g==" spinCount="100000" sheet="1" objects="1" scenarios="1" formatCells="0" formatColumns="0" formatRows="0"/>
  <mergeCells count="1">
    <mergeCell ref="A1:C1"/>
  </mergeCells>
  <pageMargins left="0.7" right="0.7" top="0.75" bottom="0.75" header="0.3" footer="0.3"/>
  <pageSetup paperSize="9" scale="2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6"/>
    <pageSetUpPr fitToPage="1"/>
  </sheetPr>
  <dimension ref="A1:BN52"/>
  <sheetViews>
    <sheetView showGridLines="0" zoomScale="90" zoomScaleNormal="90" workbookViewId="0">
      <pane xSplit="5" ySplit="5" topLeftCell="F6" activePane="bottomRight" state="frozen"/>
      <selection pane="topRight" activeCell="F1" sqref="F1"/>
      <selection pane="bottomLeft" activeCell="A6" sqref="A6"/>
      <selection pane="bottomRight" activeCell="K27" sqref="K27"/>
    </sheetView>
  </sheetViews>
  <sheetFormatPr defaultRowHeight="12.75"/>
  <cols>
    <col min="1" max="1" width="1.42578125" style="23" customWidth="1"/>
    <col min="2" max="2" width="6.5703125" style="23" customWidth="1"/>
    <col min="3" max="3" width="43.140625" style="23" customWidth="1"/>
    <col min="4" max="4" width="5.85546875" style="23" customWidth="1"/>
    <col min="5" max="5" width="5.42578125" style="23" customWidth="1"/>
    <col min="6" max="6" width="11.140625" style="23" customWidth="1"/>
    <col min="7" max="8" width="12" style="23" bestFit="1" customWidth="1"/>
    <col min="9" max="29" width="10.85546875" style="23" customWidth="1"/>
    <col min="30" max="34" width="11.7109375" style="23" customWidth="1"/>
    <col min="35" max="35" width="11.5703125" style="23" customWidth="1"/>
    <col min="36" max="36" width="12.5703125" style="23" bestFit="1" customWidth="1"/>
    <col min="37" max="37" width="11.28515625" style="23" bestFit="1" customWidth="1"/>
    <col min="38" max="38" width="10" style="23" bestFit="1" customWidth="1"/>
    <col min="39" max="16384" width="9.140625" style="23"/>
  </cols>
  <sheetData>
    <row r="1" spans="1:66" s="417" customFormat="1" ht="27" customHeight="1">
      <c r="A1" s="1043" t="s">
        <v>323</v>
      </c>
      <c r="B1" s="1043"/>
      <c r="C1" s="1043"/>
      <c r="D1" s="1043"/>
      <c r="E1" s="595"/>
      <c r="F1" s="596"/>
      <c r="G1" s="596"/>
      <c r="H1" s="596"/>
      <c r="I1" s="596"/>
      <c r="J1" s="596"/>
      <c r="K1" s="596"/>
      <c r="L1" s="596"/>
      <c r="M1" s="596"/>
      <c r="N1" s="596"/>
      <c r="O1" s="596"/>
      <c r="P1" s="596"/>
      <c r="Q1" s="596"/>
      <c r="R1" s="596"/>
      <c r="S1" s="596"/>
      <c r="T1" s="596"/>
      <c r="U1" s="596"/>
      <c r="V1" s="596"/>
      <c r="W1" s="596"/>
      <c r="X1" s="596"/>
      <c r="Y1" s="596"/>
      <c r="Z1" s="596"/>
      <c r="AA1" s="596"/>
      <c r="AB1" s="596"/>
      <c r="AC1" s="596"/>
      <c r="AD1" s="596"/>
      <c r="AE1" s="596"/>
      <c r="AF1" s="596"/>
      <c r="AG1" s="596"/>
      <c r="AH1" s="596"/>
      <c r="AI1" s="596"/>
      <c r="AJ1" s="596"/>
      <c r="AK1" s="416"/>
      <c r="AL1" s="416"/>
      <c r="AM1" s="416"/>
      <c r="AN1" s="416"/>
      <c r="AO1" s="416"/>
      <c r="AP1" s="416"/>
      <c r="AQ1" s="416"/>
      <c r="AR1" s="416"/>
      <c r="AS1" s="416"/>
      <c r="AT1" s="416"/>
      <c r="AU1" s="416"/>
      <c r="AV1" s="416"/>
      <c r="AW1" s="416"/>
      <c r="AX1" s="416"/>
      <c r="AY1" s="416"/>
      <c r="AZ1" s="416"/>
      <c r="BA1" s="416"/>
      <c r="BB1" s="416"/>
      <c r="BC1" s="416"/>
      <c r="BD1" s="416"/>
      <c r="BE1" s="416"/>
      <c r="BF1" s="416"/>
      <c r="BG1" s="416"/>
      <c r="BH1" s="416"/>
      <c r="BI1" s="416"/>
      <c r="BJ1" s="416"/>
      <c r="BK1" s="416"/>
      <c r="BL1" s="416"/>
      <c r="BM1" s="416"/>
      <c r="BN1" s="416"/>
    </row>
    <row r="2" spans="1:66" s="416" customFormat="1" ht="24.95" customHeight="1">
      <c r="A2" s="1044" t="s">
        <v>766</v>
      </c>
      <c r="B2" s="1044"/>
      <c r="C2" s="1044"/>
      <c r="D2" s="1044"/>
      <c r="E2" s="1044"/>
      <c r="F2" s="1044"/>
      <c r="G2" s="1044"/>
      <c r="H2" s="1044"/>
      <c r="I2" s="1044"/>
      <c r="J2" s="1044"/>
      <c r="K2" s="1044"/>
      <c r="L2" s="596"/>
      <c r="M2" s="596"/>
      <c r="N2" s="596"/>
      <c r="O2" s="596"/>
      <c r="P2" s="596"/>
      <c r="Q2" s="596"/>
      <c r="R2" s="596"/>
      <c r="S2" s="596"/>
      <c r="T2" s="596"/>
      <c r="U2" s="596"/>
      <c r="V2" s="596"/>
      <c r="W2" s="596"/>
      <c r="X2" s="596"/>
      <c r="Y2" s="596"/>
      <c r="Z2" s="596"/>
      <c r="AA2" s="596"/>
      <c r="AB2" s="596"/>
      <c r="AC2" s="596"/>
      <c r="AD2" s="596"/>
      <c r="AE2" s="596"/>
      <c r="AF2" s="596"/>
      <c r="AG2" s="596"/>
      <c r="AH2" s="596"/>
      <c r="AI2" s="596"/>
      <c r="AJ2" s="596"/>
    </row>
    <row r="3" spans="1:66">
      <c r="A3" s="597"/>
      <c r="B3" s="150"/>
      <c r="C3" s="150"/>
      <c r="D3" s="150"/>
      <c r="E3" s="151"/>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2"/>
    </row>
    <row r="4" spans="1:66">
      <c r="A4" s="598"/>
      <c r="B4" s="154"/>
      <c r="C4" s="155"/>
      <c r="D4" s="155"/>
      <c r="E4" s="156"/>
      <c r="F4" s="185" t="str">
        <f>'2. DL invest.n.pl.BEZ pr.'!E4</f>
        <v>0 / 1</v>
      </c>
      <c r="G4" s="185">
        <f>'2. DL invest.n.pl.BEZ pr.'!F4</f>
        <v>2</v>
      </c>
      <c r="H4" s="185">
        <f>'2. DL invest.n.pl.BEZ pr.'!G4</f>
        <v>3</v>
      </c>
      <c r="I4" s="185">
        <f>'2. DL invest.n.pl.BEZ pr.'!H4</f>
        <v>4</v>
      </c>
      <c r="J4" s="185">
        <f>'2. DL invest.n.pl.BEZ pr.'!I4</f>
        <v>5</v>
      </c>
      <c r="K4" s="185">
        <f>'2. DL invest.n.pl.BEZ pr.'!J4</f>
        <v>6</v>
      </c>
      <c r="L4" s="185">
        <f>'2. DL invest.n.pl.BEZ pr.'!K4</f>
        <v>7</v>
      </c>
      <c r="M4" s="185">
        <f>'2. DL invest.n.pl.BEZ pr.'!L4</f>
        <v>8</v>
      </c>
      <c r="N4" s="185">
        <f>'2. DL invest.n.pl.BEZ pr.'!M4</f>
        <v>9</v>
      </c>
      <c r="O4" s="185">
        <f>'2. DL invest.n.pl.BEZ pr.'!N4</f>
        <v>10</v>
      </c>
      <c r="P4" s="185">
        <f>'2. DL invest.n.pl.BEZ pr.'!O4</f>
        <v>11</v>
      </c>
      <c r="Q4" s="185">
        <f>'2. DL invest.n.pl.BEZ pr.'!P4</f>
        <v>12</v>
      </c>
      <c r="R4" s="185">
        <f>'2. DL invest.n.pl.BEZ pr.'!Q4</f>
        <v>13</v>
      </c>
      <c r="S4" s="185">
        <f>'2. DL invest.n.pl.BEZ pr.'!R4</f>
        <v>14</v>
      </c>
      <c r="T4" s="185">
        <f>'2. DL invest.n.pl.BEZ pr.'!S4</f>
        <v>15</v>
      </c>
      <c r="U4" s="185">
        <f>'2. DL invest.n.pl.BEZ pr.'!T4</f>
        <v>16</v>
      </c>
      <c r="V4" s="185">
        <f>'2. DL invest.n.pl.BEZ pr.'!U4</f>
        <v>17</v>
      </c>
      <c r="W4" s="185">
        <f>'2. DL invest.n.pl.BEZ pr.'!V4</f>
        <v>18</v>
      </c>
      <c r="X4" s="185">
        <f>'2. DL invest.n.pl.BEZ pr.'!W4</f>
        <v>19</v>
      </c>
      <c r="Y4" s="185">
        <f>'2. DL invest.n.pl.BEZ pr.'!X4</f>
        <v>20</v>
      </c>
      <c r="Z4" s="185">
        <f>'2. DL invest.n.pl.BEZ pr.'!Y4</f>
        <v>21</v>
      </c>
      <c r="AA4" s="185">
        <f>'2. DL invest.n.pl.BEZ pr.'!Z4</f>
        <v>22</v>
      </c>
      <c r="AB4" s="185">
        <f>'2. DL invest.n.pl.BEZ pr.'!AA4</f>
        <v>23</v>
      </c>
      <c r="AC4" s="185">
        <f>'2. DL invest.n.pl.BEZ pr.'!AB4</f>
        <v>24</v>
      </c>
      <c r="AD4" s="185">
        <f>'2. DL invest.n.pl.BEZ pr.'!AC4</f>
        <v>25</v>
      </c>
      <c r="AE4" s="185">
        <f>'2. DL invest.n.pl.BEZ pr.'!AD4</f>
        <v>26</v>
      </c>
      <c r="AF4" s="185">
        <f>'2. DL invest.n.pl.BEZ pr.'!AE4</f>
        <v>27</v>
      </c>
      <c r="AG4" s="185">
        <f>'2. DL invest.n.pl.BEZ pr.'!AF4</f>
        <v>28</v>
      </c>
      <c r="AH4" s="185">
        <f>'2. DL invest.n.pl.BEZ pr.'!AG4</f>
        <v>29</v>
      </c>
      <c r="AI4" s="185">
        <f>'2. DL invest.n.pl.BEZ pr.'!AH4</f>
        <v>30</v>
      </c>
      <c r="AJ4" s="157"/>
    </row>
    <row r="5" spans="1:66">
      <c r="A5" s="599"/>
      <c r="B5" s="159"/>
      <c r="C5" s="159"/>
      <c r="D5" s="159"/>
      <c r="E5" s="160" t="s">
        <v>1</v>
      </c>
      <c r="F5" s="187" t="str">
        <f>'2. DL invest.n.pl.BEZ pr.'!E5</f>
        <v>2014-Izvēlieties gadu</v>
      </c>
      <c r="G5" s="187" t="e">
        <f>'2. DL invest.n.pl.BEZ pr.'!F5</f>
        <v>#VALUE!</v>
      </c>
      <c r="H5" s="187" t="e">
        <f>'2. DL invest.n.pl.BEZ pr.'!G5</f>
        <v>#VALUE!</v>
      </c>
      <c r="I5" s="187" t="e">
        <f>'2. DL invest.n.pl.BEZ pr.'!H5</f>
        <v>#VALUE!</v>
      </c>
      <c r="J5" s="187" t="e">
        <f>'2. DL invest.n.pl.BEZ pr.'!I5</f>
        <v>#VALUE!</v>
      </c>
      <c r="K5" s="187" t="e">
        <f>'2. DL invest.n.pl.BEZ pr.'!J5</f>
        <v>#VALUE!</v>
      </c>
      <c r="L5" s="187" t="e">
        <f>'2. DL invest.n.pl.BEZ pr.'!K5</f>
        <v>#VALUE!</v>
      </c>
      <c r="M5" s="187" t="e">
        <f>'2. DL invest.n.pl.BEZ pr.'!L5</f>
        <v>#VALUE!</v>
      </c>
      <c r="N5" s="187" t="e">
        <f>'2. DL invest.n.pl.BEZ pr.'!M5</f>
        <v>#VALUE!</v>
      </c>
      <c r="O5" s="187" t="e">
        <f>'2. DL invest.n.pl.BEZ pr.'!N5</f>
        <v>#VALUE!</v>
      </c>
      <c r="P5" s="187" t="e">
        <f>'2. DL invest.n.pl.BEZ pr.'!O5</f>
        <v>#VALUE!</v>
      </c>
      <c r="Q5" s="187" t="e">
        <f>'2. DL invest.n.pl.BEZ pr.'!P5</f>
        <v>#VALUE!</v>
      </c>
      <c r="R5" s="187" t="e">
        <f>'2. DL invest.n.pl.BEZ pr.'!Q5</f>
        <v>#VALUE!</v>
      </c>
      <c r="S5" s="187" t="e">
        <f>'2. DL invest.n.pl.BEZ pr.'!R5</f>
        <v>#VALUE!</v>
      </c>
      <c r="T5" s="187" t="e">
        <f>'2. DL invest.n.pl.BEZ pr.'!S5</f>
        <v>#VALUE!</v>
      </c>
      <c r="U5" s="187" t="e">
        <f>'2. DL invest.n.pl.BEZ pr.'!T5</f>
        <v>#VALUE!</v>
      </c>
      <c r="V5" s="187" t="e">
        <f>'2. DL invest.n.pl.BEZ pr.'!U5</f>
        <v>#VALUE!</v>
      </c>
      <c r="W5" s="187" t="e">
        <f>'2. DL invest.n.pl.BEZ pr.'!V5</f>
        <v>#VALUE!</v>
      </c>
      <c r="X5" s="187" t="e">
        <f>'2. DL invest.n.pl.BEZ pr.'!W5</f>
        <v>#VALUE!</v>
      </c>
      <c r="Y5" s="187" t="e">
        <f>'2. DL invest.n.pl.BEZ pr.'!X5</f>
        <v>#VALUE!</v>
      </c>
      <c r="Z5" s="187" t="e">
        <f>'2. DL invest.n.pl.BEZ pr.'!Y5</f>
        <v>#VALUE!</v>
      </c>
      <c r="AA5" s="187" t="e">
        <f>'2. DL invest.n.pl.BEZ pr.'!Z5</f>
        <v>#VALUE!</v>
      </c>
      <c r="AB5" s="187" t="e">
        <f>'2. DL invest.n.pl.BEZ pr.'!AA5</f>
        <v>#VALUE!</v>
      </c>
      <c r="AC5" s="187" t="e">
        <f>'2. DL invest.n.pl.BEZ pr.'!AB5</f>
        <v>#VALUE!</v>
      </c>
      <c r="AD5" s="187" t="e">
        <f>'2. DL invest.n.pl.BEZ pr.'!AC5</f>
        <v>#VALUE!</v>
      </c>
      <c r="AE5" s="187" t="e">
        <f>'2. DL invest.n.pl.BEZ pr.'!AD5</f>
        <v>#VALUE!</v>
      </c>
      <c r="AF5" s="187" t="e">
        <f>'2. DL invest.n.pl.BEZ pr.'!AE5</f>
        <v>#VALUE!</v>
      </c>
      <c r="AG5" s="187" t="e">
        <f>'2. DL invest.n.pl.BEZ pr.'!AF5</f>
        <v>#VALUE!</v>
      </c>
      <c r="AH5" s="187" t="e">
        <f>'2. DL invest.n.pl.BEZ pr.'!AG5</f>
        <v>#VALUE!</v>
      </c>
      <c r="AI5" s="187" t="e">
        <f>'2. DL invest.n.pl.BEZ pr.'!AH5</f>
        <v>#VALUE!</v>
      </c>
      <c r="AJ5" s="162" t="s">
        <v>2</v>
      </c>
    </row>
    <row r="6" spans="1:66">
      <c r="A6" s="600"/>
      <c r="B6" s="600"/>
      <c r="C6" s="600"/>
      <c r="D6" s="600"/>
      <c r="E6" s="601"/>
      <c r="F6" s="602"/>
      <c r="G6" s="602"/>
      <c r="H6" s="602"/>
      <c r="I6" s="602"/>
      <c r="J6" s="602"/>
      <c r="K6" s="602"/>
      <c r="L6" s="602"/>
      <c r="M6" s="602"/>
      <c r="N6" s="602"/>
      <c r="O6" s="602"/>
      <c r="P6" s="602"/>
      <c r="Q6" s="602"/>
      <c r="R6" s="602"/>
      <c r="S6" s="602"/>
      <c r="T6" s="602"/>
      <c r="U6" s="602"/>
      <c r="V6" s="602"/>
      <c r="W6" s="602"/>
      <c r="X6" s="602"/>
      <c r="Y6" s="602"/>
      <c r="Z6" s="602"/>
      <c r="AA6" s="602"/>
      <c r="AB6" s="602"/>
      <c r="AC6" s="602"/>
      <c r="AD6" s="602"/>
      <c r="AE6" s="602"/>
      <c r="AF6" s="602"/>
      <c r="AG6" s="602"/>
      <c r="AH6" s="602"/>
      <c r="AI6" s="602"/>
      <c r="AJ6" s="602"/>
    </row>
    <row r="7" spans="1:66">
      <c r="A7" s="603"/>
      <c r="B7" s="604" t="s">
        <v>120</v>
      </c>
      <c r="C7" s="604"/>
      <c r="D7" s="604"/>
      <c r="E7" s="604"/>
      <c r="F7" s="605"/>
      <c r="G7" s="605"/>
      <c r="H7" s="605"/>
      <c r="I7" s="605"/>
      <c r="J7" s="605"/>
      <c r="K7" s="605"/>
      <c r="L7" s="605"/>
      <c r="M7" s="605"/>
      <c r="N7" s="605"/>
      <c r="O7" s="605"/>
      <c r="P7" s="605"/>
      <c r="Q7" s="605"/>
      <c r="R7" s="605"/>
      <c r="S7" s="605"/>
      <c r="T7" s="605"/>
      <c r="U7" s="605"/>
      <c r="V7" s="605"/>
      <c r="W7" s="605"/>
      <c r="X7" s="605"/>
      <c r="Y7" s="605"/>
      <c r="Z7" s="605"/>
      <c r="AA7" s="605"/>
      <c r="AB7" s="605"/>
      <c r="AC7" s="605"/>
      <c r="AD7" s="605"/>
      <c r="AE7" s="605"/>
      <c r="AF7" s="605"/>
      <c r="AG7" s="605"/>
      <c r="AH7" s="605"/>
      <c r="AI7" s="605"/>
      <c r="AJ7" s="606"/>
    </row>
    <row r="8" spans="1:66" ht="13.5" thickBot="1">
      <c r="A8" s="600"/>
      <c r="B8" s="600"/>
      <c r="C8" s="600"/>
      <c r="D8" s="600"/>
      <c r="E8" s="601"/>
      <c r="F8" s="602"/>
      <c r="G8" s="602"/>
      <c r="H8" s="602"/>
      <c r="I8" s="602"/>
      <c r="J8" s="602"/>
      <c r="K8" s="602"/>
      <c r="L8" s="602"/>
      <c r="M8" s="602"/>
      <c r="N8" s="602"/>
      <c r="O8" s="602"/>
      <c r="P8" s="602"/>
      <c r="Q8" s="602"/>
      <c r="R8" s="602"/>
      <c r="S8" s="602"/>
      <c r="T8" s="602"/>
      <c r="U8" s="602"/>
      <c r="V8" s="602"/>
      <c r="W8" s="602"/>
      <c r="X8" s="602"/>
      <c r="Y8" s="602"/>
      <c r="Z8" s="602"/>
      <c r="AA8" s="602"/>
      <c r="AB8" s="602"/>
      <c r="AC8" s="602"/>
      <c r="AD8" s="602"/>
      <c r="AE8" s="602"/>
      <c r="AF8" s="602"/>
      <c r="AG8" s="602"/>
      <c r="AH8" s="602"/>
      <c r="AI8" s="602"/>
      <c r="AJ8" s="602"/>
      <c r="AK8" s="607"/>
    </row>
    <row r="9" spans="1:66" ht="13.5" customHeight="1">
      <c r="A9" s="608"/>
      <c r="B9" s="609">
        <v>1</v>
      </c>
      <c r="C9" s="575" t="s">
        <v>360</v>
      </c>
      <c r="D9" s="575"/>
      <c r="E9" s="576" t="s">
        <v>179</v>
      </c>
      <c r="F9" s="610">
        <f>SUM(F10:F15)</f>
        <v>0</v>
      </c>
      <c r="G9" s="610">
        <f t="shared" ref="G9:R9" si="0">SUM(G10:G15)</f>
        <v>0</v>
      </c>
      <c r="H9" s="610">
        <f t="shared" si="0"/>
        <v>0</v>
      </c>
      <c r="I9" s="610">
        <f t="shared" si="0"/>
        <v>0</v>
      </c>
      <c r="J9" s="610">
        <f t="shared" si="0"/>
        <v>0</v>
      </c>
      <c r="K9" s="610">
        <f t="shared" si="0"/>
        <v>0</v>
      </c>
      <c r="L9" s="610">
        <f t="shared" si="0"/>
        <v>0</v>
      </c>
      <c r="M9" s="610">
        <f t="shared" si="0"/>
        <v>0</v>
      </c>
      <c r="N9" s="610">
        <f t="shared" si="0"/>
        <v>0</v>
      </c>
      <c r="O9" s="610">
        <f t="shared" si="0"/>
        <v>0</v>
      </c>
      <c r="P9" s="610">
        <f t="shared" si="0"/>
        <v>0</v>
      </c>
      <c r="Q9" s="610">
        <f t="shared" si="0"/>
        <v>0</v>
      </c>
      <c r="R9" s="610">
        <f t="shared" si="0"/>
        <v>0</v>
      </c>
      <c r="S9" s="610">
        <f t="shared" ref="S9:AA9" si="1">SUM(S10:S15)</f>
        <v>0</v>
      </c>
      <c r="T9" s="610">
        <f t="shared" si="1"/>
        <v>0</v>
      </c>
      <c r="U9" s="610">
        <f t="shared" si="1"/>
        <v>0</v>
      </c>
      <c r="V9" s="610">
        <f t="shared" si="1"/>
        <v>0</v>
      </c>
      <c r="W9" s="610">
        <f t="shared" si="1"/>
        <v>0</v>
      </c>
      <c r="X9" s="610">
        <f t="shared" si="1"/>
        <v>0</v>
      </c>
      <c r="Y9" s="610">
        <f t="shared" si="1"/>
        <v>0</v>
      </c>
      <c r="Z9" s="610">
        <f t="shared" si="1"/>
        <v>0</v>
      </c>
      <c r="AA9" s="610">
        <f t="shared" si="1"/>
        <v>0</v>
      </c>
      <c r="AB9" s="610">
        <f t="shared" ref="AB9:AI9" si="2">SUM(AB10:AB15)</f>
        <v>0</v>
      </c>
      <c r="AC9" s="610">
        <f t="shared" si="2"/>
        <v>0</v>
      </c>
      <c r="AD9" s="610">
        <f t="shared" si="2"/>
        <v>0</v>
      </c>
      <c r="AE9" s="610">
        <f t="shared" si="2"/>
        <v>0</v>
      </c>
      <c r="AF9" s="610">
        <f t="shared" si="2"/>
        <v>0</v>
      </c>
      <c r="AG9" s="610">
        <f t="shared" si="2"/>
        <v>0</v>
      </c>
      <c r="AH9" s="610">
        <f t="shared" si="2"/>
        <v>0</v>
      </c>
      <c r="AI9" s="610">
        <f t="shared" si="2"/>
        <v>0</v>
      </c>
      <c r="AJ9" s="611">
        <f>SUM(F9:AI9)</f>
        <v>0</v>
      </c>
      <c r="AK9" s="607" t="b">
        <f>AJ9='12. RL Investīciju n.pl.'!AI6</f>
        <v>1</v>
      </c>
    </row>
    <row r="10" spans="1:66" ht="13.5" customHeight="1">
      <c r="A10" s="579"/>
      <c r="B10" s="612" t="s">
        <v>3</v>
      </c>
      <c r="C10" s="636" t="s">
        <v>197</v>
      </c>
      <c r="D10" s="19"/>
      <c r="E10" s="582" t="s">
        <v>179</v>
      </c>
      <c r="F10" s="934"/>
      <c r="G10" s="934"/>
      <c r="H10" s="934"/>
      <c r="I10" s="934"/>
      <c r="J10" s="934"/>
      <c r="K10" s="934"/>
      <c r="L10" s="934"/>
      <c r="M10" s="934"/>
      <c r="N10" s="934"/>
      <c r="O10" s="934"/>
      <c r="P10" s="934"/>
      <c r="Q10" s="934"/>
      <c r="R10" s="934"/>
      <c r="S10" s="934"/>
      <c r="T10" s="934"/>
      <c r="U10" s="934"/>
      <c r="V10" s="934"/>
      <c r="W10" s="934"/>
      <c r="X10" s="934"/>
      <c r="Y10" s="934"/>
      <c r="Z10" s="934"/>
      <c r="AA10" s="934"/>
      <c r="AB10" s="934"/>
      <c r="AC10" s="934"/>
      <c r="AD10" s="934"/>
      <c r="AE10" s="934"/>
      <c r="AF10" s="934"/>
      <c r="AG10" s="934"/>
      <c r="AH10" s="934"/>
      <c r="AI10" s="934"/>
      <c r="AJ10" s="613">
        <f t="shared" ref="AJ10:AJ22" si="3">SUM(F10:AI10)</f>
        <v>0</v>
      </c>
      <c r="AK10" s="607"/>
    </row>
    <row r="11" spans="1:66" ht="13.5" customHeight="1">
      <c r="A11" s="579"/>
      <c r="B11" s="612" t="s">
        <v>5</v>
      </c>
      <c r="C11" s="636" t="s">
        <v>197</v>
      </c>
      <c r="D11" s="13"/>
      <c r="E11" s="582" t="s">
        <v>179</v>
      </c>
      <c r="F11" s="934"/>
      <c r="G11" s="934"/>
      <c r="H11" s="934"/>
      <c r="I11" s="934"/>
      <c r="J11" s="934"/>
      <c r="K11" s="934"/>
      <c r="L11" s="934"/>
      <c r="M11" s="934"/>
      <c r="N11" s="934"/>
      <c r="O11" s="934"/>
      <c r="P11" s="934"/>
      <c r="Q11" s="934"/>
      <c r="R11" s="934"/>
      <c r="S11" s="934"/>
      <c r="T11" s="934"/>
      <c r="U11" s="934"/>
      <c r="V11" s="934"/>
      <c r="W11" s="934"/>
      <c r="X11" s="934"/>
      <c r="Y11" s="934"/>
      <c r="Z11" s="934"/>
      <c r="AA11" s="934"/>
      <c r="AB11" s="934"/>
      <c r="AC11" s="934"/>
      <c r="AD11" s="934"/>
      <c r="AE11" s="934"/>
      <c r="AF11" s="934"/>
      <c r="AG11" s="934"/>
      <c r="AH11" s="934"/>
      <c r="AI11" s="934"/>
      <c r="AJ11" s="613">
        <f t="shared" si="3"/>
        <v>0</v>
      </c>
      <c r="AK11" s="607"/>
    </row>
    <row r="12" spans="1:66" ht="13.5" customHeight="1">
      <c r="A12" s="579"/>
      <c r="B12" s="612" t="s">
        <v>7</v>
      </c>
      <c r="C12" s="636" t="s">
        <v>197</v>
      </c>
      <c r="D12" s="19"/>
      <c r="E12" s="582" t="s">
        <v>179</v>
      </c>
      <c r="F12" s="934"/>
      <c r="G12" s="934"/>
      <c r="H12" s="934"/>
      <c r="I12" s="934"/>
      <c r="J12" s="934"/>
      <c r="K12" s="934"/>
      <c r="L12" s="934"/>
      <c r="M12" s="934"/>
      <c r="N12" s="934"/>
      <c r="O12" s="934"/>
      <c r="P12" s="934"/>
      <c r="Q12" s="934"/>
      <c r="R12" s="934"/>
      <c r="S12" s="934"/>
      <c r="T12" s="934"/>
      <c r="U12" s="934"/>
      <c r="V12" s="934"/>
      <c r="W12" s="934"/>
      <c r="X12" s="934"/>
      <c r="Y12" s="934"/>
      <c r="Z12" s="934"/>
      <c r="AA12" s="934"/>
      <c r="AB12" s="934"/>
      <c r="AC12" s="934"/>
      <c r="AD12" s="934"/>
      <c r="AE12" s="934"/>
      <c r="AF12" s="934"/>
      <c r="AG12" s="934"/>
      <c r="AH12" s="934"/>
      <c r="AI12" s="934"/>
      <c r="AJ12" s="613">
        <f t="shared" si="3"/>
        <v>0</v>
      </c>
      <c r="AK12" s="607"/>
    </row>
    <row r="13" spans="1:66" ht="13.5" customHeight="1">
      <c r="A13" s="579"/>
      <c r="B13" s="612" t="s">
        <v>9</v>
      </c>
      <c r="C13" s="636" t="s">
        <v>197</v>
      </c>
      <c r="D13" s="19"/>
      <c r="E13" s="582" t="s">
        <v>179</v>
      </c>
      <c r="F13" s="934"/>
      <c r="G13" s="934"/>
      <c r="H13" s="934"/>
      <c r="I13" s="934"/>
      <c r="J13" s="934"/>
      <c r="K13" s="934"/>
      <c r="L13" s="934"/>
      <c r="M13" s="934"/>
      <c r="N13" s="934"/>
      <c r="O13" s="934"/>
      <c r="P13" s="934"/>
      <c r="Q13" s="934"/>
      <c r="R13" s="934"/>
      <c r="S13" s="934"/>
      <c r="T13" s="934"/>
      <c r="U13" s="934"/>
      <c r="V13" s="934"/>
      <c r="W13" s="934"/>
      <c r="X13" s="934"/>
      <c r="Y13" s="934"/>
      <c r="Z13" s="934"/>
      <c r="AA13" s="934"/>
      <c r="AB13" s="934"/>
      <c r="AC13" s="934"/>
      <c r="AD13" s="934"/>
      <c r="AE13" s="934"/>
      <c r="AF13" s="934"/>
      <c r="AG13" s="934"/>
      <c r="AH13" s="934"/>
      <c r="AI13" s="934"/>
      <c r="AJ13" s="613">
        <f t="shared" si="3"/>
        <v>0</v>
      </c>
      <c r="AK13" s="607"/>
    </row>
    <row r="14" spans="1:66" ht="13.5" customHeight="1">
      <c r="A14" s="579"/>
      <c r="B14" s="612" t="s">
        <v>11</v>
      </c>
      <c r="C14" s="636" t="s">
        <v>197</v>
      </c>
      <c r="D14" s="19"/>
      <c r="E14" s="582" t="s">
        <v>179</v>
      </c>
      <c r="F14" s="934"/>
      <c r="G14" s="934"/>
      <c r="H14" s="934"/>
      <c r="I14" s="934"/>
      <c r="J14" s="934"/>
      <c r="K14" s="934"/>
      <c r="L14" s="934"/>
      <c r="M14" s="934"/>
      <c r="N14" s="934"/>
      <c r="O14" s="934"/>
      <c r="P14" s="934"/>
      <c r="Q14" s="934"/>
      <c r="R14" s="934"/>
      <c r="S14" s="934"/>
      <c r="T14" s="934"/>
      <c r="U14" s="934"/>
      <c r="V14" s="934"/>
      <c r="W14" s="934"/>
      <c r="X14" s="934"/>
      <c r="Y14" s="934"/>
      <c r="Z14" s="934"/>
      <c r="AA14" s="934"/>
      <c r="AB14" s="934"/>
      <c r="AC14" s="934"/>
      <c r="AD14" s="934"/>
      <c r="AE14" s="934"/>
      <c r="AF14" s="934"/>
      <c r="AG14" s="934"/>
      <c r="AH14" s="934"/>
      <c r="AI14" s="934"/>
      <c r="AJ14" s="613">
        <f t="shared" si="3"/>
        <v>0</v>
      </c>
      <c r="AK14" s="607"/>
    </row>
    <row r="15" spans="1:66" ht="13.5" customHeight="1">
      <c r="A15" s="579"/>
      <c r="B15" s="612" t="s">
        <v>47</v>
      </c>
      <c r="C15" s="636" t="s">
        <v>197</v>
      </c>
      <c r="D15" s="19"/>
      <c r="E15" s="582" t="s">
        <v>179</v>
      </c>
      <c r="F15" s="934"/>
      <c r="G15" s="934"/>
      <c r="H15" s="934"/>
      <c r="I15" s="934"/>
      <c r="J15" s="934"/>
      <c r="K15" s="934"/>
      <c r="L15" s="934"/>
      <c r="M15" s="934"/>
      <c r="N15" s="934"/>
      <c r="O15" s="934"/>
      <c r="P15" s="934"/>
      <c r="Q15" s="934"/>
      <c r="R15" s="934"/>
      <c r="S15" s="934"/>
      <c r="T15" s="934"/>
      <c r="U15" s="934"/>
      <c r="V15" s="934"/>
      <c r="W15" s="934"/>
      <c r="X15" s="934"/>
      <c r="Y15" s="934"/>
      <c r="Z15" s="934"/>
      <c r="AA15" s="934"/>
      <c r="AB15" s="934"/>
      <c r="AC15" s="934"/>
      <c r="AD15" s="934"/>
      <c r="AE15" s="934"/>
      <c r="AF15" s="934"/>
      <c r="AG15" s="934"/>
      <c r="AH15" s="934"/>
      <c r="AI15" s="934"/>
      <c r="AJ15" s="613">
        <f t="shared" si="3"/>
        <v>0</v>
      </c>
      <c r="AK15" s="607"/>
    </row>
    <row r="16" spans="1:66" ht="13.5" customHeight="1">
      <c r="A16" s="579"/>
      <c r="B16" s="89">
        <v>2</v>
      </c>
      <c r="C16" s="614" t="s">
        <v>702</v>
      </c>
      <c r="D16" s="19"/>
      <c r="E16" s="584" t="s">
        <v>179</v>
      </c>
      <c r="F16" s="226">
        <f>SUM(F17:F22)</f>
        <v>0</v>
      </c>
      <c r="G16" s="226">
        <f t="shared" ref="G16:AI16" si="4">SUM(G17:G22)</f>
        <v>0</v>
      </c>
      <c r="H16" s="226">
        <f t="shared" si="4"/>
        <v>0</v>
      </c>
      <c r="I16" s="226">
        <f t="shared" si="4"/>
        <v>0</v>
      </c>
      <c r="J16" s="226">
        <f t="shared" si="4"/>
        <v>0</v>
      </c>
      <c r="K16" s="226">
        <f t="shared" si="4"/>
        <v>0</v>
      </c>
      <c r="L16" s="226">
        <f t="shared" si="4"/>
        <v>0</v>
      </c>
      <c r="M16" s="226">
        <f t="shared" si="4"/>
        <v>0</v>
      </c>
      <c r="N16" s="226">
        <f t="shared" si="4"/>
        <v>0</v>
      </c>
      <c r="O16" s="226">
        <f t="shared" si="4"/>
        <v>0</v>
      </c>
      <c r="P16" s="226">
        <f t="shared" si="4"/>
        <v>0</v>
      </c>
      <c r="Q16" s="226">
        <f t="shared" si="4"/>
        <v>0</v>
      </c>
      <c r="R16" s="226">
        <f t="shared" si="4"/>
        <v>0</v>
      </c>
      <c r="S16" s="226">
        <f t="shared" si="4"/>
        <v>0</v>
      </c>
      <c r="T16" s="226">
        <f t="shared" si="4"/>
        <v>0</v>
      </c>
      <c r="U16" s="226">
        <f t="shared" si="4"/>
        <v>0</v>
      </c>
      <c r="V16" s="226">
        <f t="shared" si="4"/>
        <v>0</v>
      </c>
      <c r="W16" s="226">
        <f t="shared" si="4"/>
        <v>0</v>
      </c>
      <c r="X16" s="226">
        <f t="shared" si="4"/>
        <v>0</v>
      </c>
      <c r="Y16" s="226">
        <f t="shared" si="4"/>
        <v>0</v>
      </c>
      <c r="Z16" s="226">
        <f t="shared" si="4"/>
        <v>0</v>
      </c>
      <c r="AA16" s="226">
        <f t="shared" si="4"/>
        <v>0</v>
      </c>
      <c r="AB16" s="226">
        <f t="shared" si="4"/>
        <v>0</v>
      </c>
      <c r="AC16" s="226">
        <f t="shared" si="4"/>
        <v>0</v>
      </c>
      <c r="AD16" s="226">
        <f t="shared" si="4"/>
        <v>0</v>
      </c>
      <c r="AE16" s="226">
        <f t="shared" si="4"/>
        <v>0</v>
      </c>
      <c r="AF16" s="226">
        <f t="shared" si="4"/>
        <v>0</v>
      </c>
      <c r="AG16" s="226">
        <f t="shared" si="4"/>
        <v>0</v>
      </c>
      <c r="AH16" s="226">
        <f t="shared" si="4"/>
        <v>0</v>
      </c>
      <c r="AI16" s="226">
        <f t="shared" si="4"/>
        <v>0</v>
      </c>
      <c r="AJ16" s="613">
        <f t="shared" si="3"/>
        <v>0</v>
      </c>
      <c r="AK16" s="615"/>
    </row>
    <row r="17" spans="1:38" ht="13.5" customHeight="1">
      <c r="A17" s="579"/>
      <c r="B17" s="612" t="s">
        <v>14</v>
      </c>
      <c r="C17" s="636" t="s">
        <v>182</v>
      </c>
      <c r="D17" s="13"/>
      <c r="E17" s="582" t="s">
        <v>179</v>
      </c>
      <c r="F17" s="934"/>
      <c r="G17" s="934"/>
      <c r="H17" s="934"/>
      <c r="I17" s="934"/>
      <c r="J17" s="934"/>
      <c r="K17" s="934"/>
      <c r="L17" s="934"/>
      <c r="M17" s="934"/>
      <c r="N17" s="934"/>
      <c r="O17" s="934"/>
      <c r="P17" s="934"/>
      <c r="Q17" s="934"/>
      <c r="R17" s="934"/>
      <c r="S17" s="934"/>
      <c r="T17" s="934"/>
      <c r="U17" s="934"/>
      <c r="V17" s="934"/>
      <c r="W17" s="934"/>
      <c r="X17" s="934"/>
      <c r="Y17" s="934"/>
      <c r="Z17" s="934"/>
      <c r="AA17" s="934"/>
      <c r="AB17" s="934"/>
      <c r="AC17" s="934"/>
      <c r="AD17" s="934"/>
      <c r="AE17" s="934"/>
      <c r="AF17" s="934"/>
      <c r="AG17" s="934"/>
      <c r="AH17" s="934"/>
      <c r="AI17" s="934"/>
      <c r="AJ17" s="613">
        <f t="shared" si="3"/>
        <v>0</v>
      </c>
      <c r="AK17" s="607"/>
    </row>
    <row r="18" spans="1:38" ht="13.5" customHeight="1">
      <c r="A18" s="579"/>
      <c r="B18" s="612" t="s">
        <v>16</v>
      </c>
      <c r="C18" s="636" t="s">
        <v>182</v>
      </c>
      <c r="D18" s="13"/>
      <c r="E18" s="582" t="s">
        <v>179</v>
      </c>
      <c r="F18" s="934"/>
      <c r="G18" s="934"/>
      <c r="H18" s="934"/>
      <c r="I18" s="934"/>
      <c r="J18" s="934"/>
      <c r="K18" s="934"/>
      <c r="L18" s="934"/>
      <c r="M18" s="934"/>
      <c r="N18" s="934"/>
      <c r="O18" s="934"/>
      <c r="P18" s="934"/>
      <c r="Q18" s="934"/>
      <c r="R18" s="934"/>
      <c r="S18" s="934"/>
      <c r="T18" s="934"/>
      <c r="U18" s="934"/>
      <c r="V18" s="934"/>
      <c r="W18" s="934"/>
      <c r="X18" s="934"/>
      <c r="Y18" s="934"/>
      <c r="Z18" s="934"/>
      <c r="AA18" s="934"/>
      <c r="AB18" s="934"/>
      <c r="AC18" s="934"/>
      <c r="AD18" s="934"/>
      <c r="AE18" s="934"/>
      <c r="AF18" s="934"/>
      <c r="AG18" s="934"/>
      <c r="AH18" s="934"/>
      <c r="AI18" s="934"/>
      <c r="AJ18" s="613">
        <f t="shared" si="3"/>
        <v>0</v>
      </c>
      <c r="AK18" s="607"/>
    </row>
    <row r="19" spans="1:38" ht="15.75" customHeight="1">
      <c r="A19" s="579"/>
      <c r="B19" s="612" t="s">
        <v>19</v>
      </c>
      <c r="C19" s="636" t="s">
        <v>182</v>
      </c>
      <c r="D19" s="13"/>
      <c r="E19" s="582" t="s">
        <v>179</v>
      </c>
      <c r="F19" s="934"/>
      <c r="G19" s="934"/>
      <c r="H19" s="934"/>
      <c r="I19" s="934"/>
      <c r="J19" s="934"/>
      <c r="K19" s="934"/>
      <c r="L19" s="934"/>
      <c r="M19" s="934"/>
      <c r="N19" s="934"/>
      <c r="O19" s="934"/>
      <c r="P19" s="934"/>
      <c r="Q19" s="934"/>
      <c r="R19" s="934"/>
      <c r="S19" s="934"/>
      <c r="T19" s="934"/>
      <c r="U19" s="934"/>
      <c r="V19" s="934"/>
      <c r="W19" s="934"/>
      <c r="X19" s="934"/>
      <c r="Y19" s="934"/>
      <c r="Z19" s="934"/>
      <c r="AA19" s="934"/>
      <c r="AB19" s="934"/>
      <c r="AC19" s="934"/>
      <c r="AD19" s="934"/>
      <c r="AE19" s="934"/>
      <c r="AF19" s="934"/>
      <c r="AG19" s="934"/>
      <c r="AH19" s="934"/>
      <c r="AI19" s="934"/>
      <c r="AJ19" s="613">
        <f t="shared" si="3"/>
        <v>0</v>
      </c>
      <c r="AK19" s="607"/>
    </row>
    <row r="20" spans="1:38" ht="15.75" customHeight="1">
      <c r="A20" s="579"/>
      <c r="B20" s="612" t="s">
        <v>22</v>
      </c>
      <c r="C20" s="636" t="s">
        <v>182</v>
      </c>
      <c r="D20" s="13"/>
      <c r="E20" s="582" t="s">
        <v>179</v>
      </c>
      <c r="F20" s="934"/>
      <c r="G20" s="934"/>
      <c r="H20" s="934"/>
      <c r="I20" s="934"/>
      <c r="J20" s="934"/>
      <c r="K20" s="934"/>
      <c r="L20" s="934"/>
      <c r="M20" s="934"/>
      <c r="N20" s="934"/>
      <c r="O20" s="934"/>
      <c r="P20" s="934"/>
      <c r="Q20" s="934"/>
      <c r="R20" s="934"/>
      <c r="S20" s="934"/>
      <c r="T20" s="934"/>
      <c r="U20" s="934"/>
      <c r="V20" s="934"/>
      <c r="W20" s="934"/>
      <c r="X20" s="934"/>
      <c r="Y20" s="934"/>
      <c r="Z20" s="934"/>
      <c r="AA20" s="934"/>
      <c r="AB20" s="934"/>
      <c r="AC20" s="934"/>
      <c r="AD20" s="934"/>
      <c r="AE20" s="934"/>
      <c r="AF20" s="934"/>
      <c r="AG20" s="934"/>
      <c r="AH20" s="934"/>
      <c r="AI20" s="934"/>
      <c r="AJ20" s="613">
        <f t="shared" si="3"/>
        <v>0</v>
      </c>
      <c r="AK20" s="607"/>
    </row>
    <row r="21" spans="1:38" ht="15.75" customHeight="1">
      <c r="A21" s="579"/>
      <c r="B21" s="612" t="s">
        <v>23</v>
      </c>
      <c r="C21" s="636" t="s">
        <v>182</v>
      </c>
      <c r="D21" s="13"/>
      <c r="E21" s="582" t="s">
        <v>179</v>
      </c>
      <c r="F21" s="934"/>
      <c r="G21" s="934"/>
      <c r="H21" s="934"/>
      <c r="I21" s="934"/>
      <c r="J21" s="934"/>
      <c r="K21" s="934"/>
      <c r="L21" s="934"/>
      <c r="M21" s="934"/>
      <c r="N21" s="934"/>
      <c r="O21" s="934"/>
      <c r="P21" s="934"/>
      <c r="Q21" s="934"/>
      <c r="R21" s="934"/>
      <c r="S21" s="934"/>
      <c r="T21" s="934"/>
      <c r="U21" s="934"/>
      <c r="V21" s="934"/>
      <c r="W21" s="934"/>
      <c r="X21" s="934"/>
      <c r="Y21" s="934"/>
      <c r="Z21" s="934"/>
      <c r="AA21" s="934"/>
      <c r="AB21" s="934"/>
      <c r="AC21" s="934"/>
      <c r="AD21" s="934"/>
      <c r="AE21" s="934"/>
      <c r="AF21" s="934"/>
      <c r="AG21" s="934"/>
      <c r="AH21" s="934"/>
      <c r="AI21" s="934"/>
      <c r="AJ21" s="613">
        <f t="shared" si="3"/>
        <v>0</v>
      </c>
      <c r="AK21" s="607"/>
    </row>
    <row r="22" spans="1:38" s="60" customFormat="1" ht="15.75" customHeight="1">
      <c r="A22" s="586"/>
      <c r="B22" s="612" t="s">
        <v>24</v>
      </c>
      <c r="C22" s="636" t="s">
        <v>182</v>
      </c>
      <c r="D22" s="228"/>
      <c r="E22" s="582" t="s">
        <v>179</v>
      </c>
      <c r="F22" s="934"/>
      <c r="G22" s="934"/>
      <c r="H22" s="934"/>
      <c r="I22" s="934"/>
      <c r="J22" s="934"/>
      <c r="K22" s="934"/>
      <c r="L22" s="934"/>
      <c r="M22" s="934"/>
      <c r="N22" s="934"/>
      <c r="O22" s="934"/>
      <c r="P22" s="934"/>
      <c r="Q22" s="934"/>
      <c r="R22" s="934"/>
      <c r="S22" s="934"/>
      <c r="T22" s="934"/>
      <c r="U22" s="934"/>
      <c r="V22" s="934"/>
      <c r="W22" s="934"/>
      <c r="X22" s="934"/>
      <c r="Y22" s="934"/>
      <c r="Z22" s="934"/>
      <c r="AA22" s="934"/>
      <c r="AB22" s="934"/>
      <c r="AC22" s="934"/>
      <c r="AD22" s="934"/>
      <c r="AE22" s="934"/>
      <c r="AF22" s="934"/>
      <c r="AG22" s="934"/>
      <c r="AH22" s="934"/>
      <c r="AI22" s="934"/>
      <c r="AJ22" s="613">
        <f t="shared" si="3"/>
        <v>0</v>
      </c>
      <c r="AK22" s="616"/>
    </row>
    <row r="23" spans="1:38" ht="13.5" customHeight="1">
      <c r="A23" s="579"/>
      <c r="B23" s="584">
        <v>3</v>
      </c>
      <c r="C23" s="19" t="s">
        <v>359</v>
      </c>
      <c r="D23" s="19"/>
      <c r="E23" s="584" t="s">
        <v>179</v>
      </c>
      <c r="F23" s="226">
        <f>F24+F26</f>
        <v>0</v>
      </c>
      <c r="G23" s="226">
        <f>G24+G26</f>
        <v>0</v>
      </c>
      <c r="H23" s="226">
        <f>H24+H26</f>
        <v>0</v>
      </c>
      <c r="I23" s="226">
        <f>I24+I26</f>
        <v>0</v>
      </c>
      <c r="J23" s="226">
        <f t="shared" ref="J23:M23" si="5">J24+J26</f>
        <v>0</v>
      </c>
      <c r="K23" s="226">
        <f t="shared" si="5"/>
        <v>0</v>
      </c>
      <c r="L23" s="226">
        <f t="shared" si="5"/>
        <v>0</v>
      </c>
      <c r="M23" s="226">
        <f t="shared" si="5"/>
        <v>0</v>
      </c>
      <c r="N23" s="617"/>
      <c r="O23" s="617"/>
      <c r="P23" s="617"/>
      <c r="Q23" s="617"/>
      <c r="R23" s="617"/>
      <c r="S23" s="617"/>
      <c r="T23" s="617"/>
      <c r="U23" s="617"/>
      <c r="V23" s="617"/>
      <c r="W23" s="617"/>
      <c r="X23" s="617"/>
      <c r="Y23" s="617"/>
      <c r="Z23" s="617"/>
      <c r="AA23" s="617"/>
      <c r="AB23" s="617"/>
      <c r="AC23" s="617"/>
      <c r="AD23" s="617"/>
      <c r="AE23" s="617"/>
      <c r="AF23" s="617"/>
      <c r="AG23" s="617"/>
      <c r="AH23" s="617"/>
      <c r="AI23" s="617"/>
      <c r="AJ23" s="613">
        <f t="shared" ref="AJ23:AJ28" si="6">SUM(F23:AI23)</f>
        <v>0</v>
      </c>
      <c r="AK23" s="618"/>
      <c r="AL23" s="82"/>
    </row>
    <row r="24" spans="1:38" s="623" customFormat="1" ht="13.5" customHeight="1">
      <c r="A24" s="619"/>
      <c r="B24" s="620" t="s">
        <v>33</v>
      </c>
      <c r="C24" s="19" t="s">
        <v>68</v>
      </c>
      <c r="D24" s="621"/>
      <c r="E24" s="584" t="s">
        <v>179</v>
      </c>
      <c r="F24" s="226">
        <f>SUM(F25:F25)</f>
        <v>0</v>
      </c>
      <c r="G24" s="226">
        <f>SUM(G25:G25)</f>
        <v>0</v>
      </c>
      <c r="H24" s="226">
        <f>SUM(H25:H25)</f>
        <v>0</v>
      </c>
      <c r="I24" s="226">
        <f t="shared" ref="I24:M24" si="7">SUM(I25:I25)</f>
        <v>0</v>
      </c>
      <c r="J24" s="226">
        <f t="shared" si="7"/>
        <v>0</v>
      </c>
      <c r="K24" s="226">
        <f t="shared" si="7"/>
        <v>0</v>
      </c>
      <c r="L24" s="226">
        <f t="shared" si="7"/>
        <v>0</v>
      </c>
      <c r="M24" s="226">
        <f t="shared" si="7"/>
        <v>0</v>
      </c>
      <c r="N24" s="617"/>
      <c r="O24" s="617"/>
      <c r="P24" s="617"/>
      <c r="Q24" s="617"/>
      <c r="R24" s="617"/>
      <c r="S24" s="617"/>
      <c r="T24" s="617"/>
      <c r="U24" s="617"/>
      <c r="V24" s="617"/>
      <c r="W24" s="617"/>
      <c r="X24" s="617"/>
      <c r="Y24" s="617"/>
      <c r="Z24" s="617"/>
      <c r="AA24" s="617"/>
      <c r="AB24" s="617"/>
      <c r="AC24" s="617"/>
      <c r="AD24" s="617"/>
      <c r="AE24" s="617"/>
      <c r="AF24" s="617"/>
      <c r="AG24" s="617"/>
      <c r="AH24" s="617"/>
      <c r="AI24" s="617"/>
      <c r="AJ24" s="613">
        <f t="shared" si="6"/>
        <v>0</v>
      </c>
      <c r="AK24" s="622"/>
    </row>
    <row r="25" spans="1:38" ht="13.5" customHeight="1">
      <c r="A25" s="579"/>
      <c r="B25" s="612" t="s">
        <v>97</v>
      </c>
      <c r="C25" s="13" t="s">
        <v>68</v>
      </c>
      <c r="D25" s="13"/>
      <c r="E25" s="624" t="s">
        <v>179</v>
      </c>
      <c r="F25" s="168">
        <f>-('8. AL budžets kopā'!H35+'8. AL budžets kopā'!I35+'8. AL budžets kopā'!J35+'8. AL budžets kopā'!K35+F26)</f>
        <v>0</v>
      </c>
      <c r="G25" s="168">
        <f>-SUM('8. AL budžets kopā'!L35:M35)</f>
        <v>0</v>
      </c>
      <c r="H25" s="168">
        <f>-SUM('8. AL budžets kopā'!N35:O35)</f>
        <v>0</v>
      </c>
      <c r="I25" s="168">
        <f>-SUM('8. AL budžets kopā'!P35:Q35)</f>
        <v>0</v>
      </c>
      <c r="J25" s="168">
        <f>-SUM('8. AL budžets kopā'!R35:S35)</f>
        <v>0</v>
      </c>
      <c r="K25" s="168">
        <f>-SUM('8. AL budžets kopā'!T35:U35)</f>
        <v>0</v>
      </c>
      <c r="L25" s="168">
        <f>-SUM('8. AL budžets kopā'!V35:W35)</f>
        <v>0</v>
      </c>
      <c r="M25" s="168">
        <f>-SUM('8. AL budžets kopā'!X35:Y35)</f>
        <v>0</v>
      </c>
      <c r="N25" s="617"/>
      <c r="O25" s="617"/>
      <c r="P25" s="617"/>
      <c r="Q25" s="617"/>
      <c r="R25" s="617"/>
      <c r="S25" s="617"/>
      <c r="T25" s="617"/>
      <c r="U25" s="617"/>
      <c r="V25" s="617"/>
      <c r="W25" s="617"/>
      <c r="X25" s="617"/>
      <c r="Y25" s="617"/>
      <c r="Z25" s="617"/>
      <c r="AA25" s="617"/>
      <c r="AB25" s="617"/>
      <c r="AC25" s="617"/>
      <c r="AD25" s="617"/>
      <c r="AE25" s="617"/>
      <c r="AF25" s="617"/>
      <c r="AG25" s="617"/>
      <c r="AH25" s="617"/>
      <c r="AI25" s="617"/>
      <c r="AJ25" s="625">
        <f t="shared" si="6"/>
        <v>0</v>
      </c>
      <c r="AK25" s="626"/>
    </row>
    <row r="26" spans="1:38" s="623" customFormat="1" ht="13.5" customHeight="1">
      <c r="A26" s="619"/>
      <c r="B26" s="620" t="s">
        <v>34</v>
      </c>
      <c r="C26" s="19" t="s">
        <v>164</v>
      </c>
      <c r="D26" s="621"/>
      <c r="E26" s="584" t="s">
        <v>179</v>
      </c>
      <c r="F26" s="226">
        <f>F27</f>
        <v>0</v>
      </c>
      <c r="G26" s="226">
        <f t="shared" ref="G26:M26" si="8">G27</f>
        <v>0</v>
      </c>
      <c r="H26" s="226">
        <f t="shared" si="8"/>
        <v>0</v>
      </c>
      <c r="I26" s="226">
        <f t="shared" si="8"/>
        <v>0</v>
      </c>
      <c r="J26" s="226">
        <f t="shared" si="8"/>
        <v>0</v>
      </c>
      <c r="K26" s="226">
        <f t="shared" si="8"/>
        <v>0</v>
      </c>
      <c r="L26" s="226">
        <f t="shared" si="8"/>
        <v>0</v>
      </c>
      <c r="M26" s="226">
        <f t="shared" si="8"/>
        <v>0</v>
      </c>
      <c r="N26" s="617"/>
      <c r="O26" s="617"/>
      <c r="P26" s="617"/>
      <c r="Q26" s="617"/>
      <c r="R26" s="617"/>
      <c r="S26" s="617"/>
      <c r="T26" s="617"/>
      <c r="U26" s="617"/>
      <c r="V26" s="617"/>
      <c r="W26" s="617"/>
      <c r="X26" s="617"/>
      <c r="Y26" s="617"/>
      <c r="Z26" s="617"/>
      <c r="AA26" s="617"/>
      <c r="AB26" s="617"/>
      <c r="AC26" s="617"/>
      <c r="AD26" s="617"/>
      <c r="AE26" s="617"/>
      <c r="AF26" s="617"/>
      <c r="AG26" s="617"/>
      <c r="AH26" s="617"/>
      <c r="AI26" s="617"/>
      <c r="AJ26" s="613">
        <f t="shared" si="6"/>
        <v>0</v>
      </c>
      <c r="AK26" s="622"/>
    </row>
    <row r="27" spans="1:38" ht="13.5" customHeight="1">
      <c r="A27" s="579"/>
      <c r="B27" s="612" t="s">
        <v>98</v>
      </c>
      <c r="C27" s="13" t="s">
        <v>93</v>
      </c>
      <c r="D27" s="13"/>
      <c r="E27" s="624" t="s">
        <v>179</v>
      </c>
      <c r="F27" s="168">
        <f>-('8. AL budžets kopā'!H34+'8. AL budžets kopā'!I34+'8. AL budžets kopā'!J34+'8. AL budžets kopā'!K34)</f>
        <v>0</v>
      </c>
      <c r="G27" s="168">
        <f>-('8. AL budžets kopā'!L34+'8. AL budžets kopā'!M34)</f>
        <v>0</v>
      </c>
      <c r="H27" s="168">
        <f>-('8. AL budžets kopā'!M34+'8. AL budžets kopā'!N34)</f>
        <v>0</v>
      </c>
      <c r="I27" s="168">
        <f>-('8. AL budžets kopā'!N34+'8. AL budžets kopā'!O34)</f>
        <v>0</v>
      </c>
      <c r="J27" s="168">
        <f>-('8. AL budžets kopā'!O34+'8. AL budžets kopā'!P34)</f>
        <v>0</v>
      </c>
      <c r="K27" s="168">
        <f>-('8. AL budžets kopā'!P34+'8. AL budžets kopā'!Q34)</f>
        <v>0</v>
      </c>
      <c r="L27" s="168">
        <f>-('8. AL budžets kopā'!Q34+'8. AL budžets kopā'!R34)</f>
        <v>0</v>
      </c>
      <c r="M27" s="168">
        <f>-('8. AL budžets kopā'!R34+'8. AL budžets kopā'!S34)</f>
        <v>0</v>
      </c>
      <c r="N27" s="617"/>
      <c r="O27" s="617"/>
      <c r="P27" s="617"/>
      <c r="Q27" s="617"/>
      <c r="R27" s="617"/>
      <c r="S27" s="617"/>
      <c r="T27" s="617"/>
      <c r="U27" s="617"/>
      <c r="V27" s="617"/>
      <c r="W27" s="617"/>
      <c r="X27" s="617"/>
      <c r="Y27" s="617"/>
      <c r="Z27" s="617"/>
      <c r="AA27" s="617"/>
      <c r="AB27" s="617"/>
      <c r="AC27" s="617"/>
      <c r="AD27" s="617"/>
      <c r="AE27" s="617"/>
      <c r="AF27" s="617"/>
      <c r="AG27" s="617"/>
      <c r="AH27" s="617"/>
      <c r="AI27" s="617"/>
      <c r="AJ27" s="625">
        <f t="shared" si="6"/>
        <v>0</v>
      </c>
      <c r="AK27" s="626"/>
    </row>
    <row r="28" spans="1:38" ht="13.5" customHeight="1">
      <c r="A28" s="579"/>
      <c r="B28" s="627">
        <v>4</v>
      </c>
      <c r="C28" s="19" t="s">
        <v>361</v>
      </c>
      <c r="D28" s="19"/>
      <c r="E28" s="584" t="s">
        <v>179</v>
      </c>
      <c r="F28" s="617"/>
      <c r="G28" s="617"/>
      <c r="H28" s="617"/>
      <c r="I28" s="617"/>
      <c r="J28" s="226">
        <f t="shared" ref="J28:N28" si="9">J29</f>
        <v>0</v>
      </c>
      <c r="K28" s="226">
        <f t="shared" si="9"/>
        <v>0</v>
      </c>
      <c r="L28" s="226">
        <f t="shared" si="9"/>
        <v>0</v>
      </c>
      <c r="M28" s="226">
        <f t="shared" si="9"/>
        <v>0</v>
      </c>
      <c r="N28" s="226">
        <f t="shared" si="9"/>
        <v>0</v>
      </c>
      <c r="O28" s="226">
        <f t="shared" ref="O28:AA28" si="10">O29</f>
        <v>0</v>
      </c>
      <c r="P28" s="226">
        <f t="shared" si="10"/>
        <v>0</v>
      </c>
      <c r="Q28" s="226">
        <f t="shared" si="10"/>
        <v>0</v>
      </c>
      <c r="R28" s="226">
        <f t="shared" si="10"/>
        <v>0</v>
      </c>
      <c r="S28" s="226">
        <f t="shared" si="10"/>
        <v>0</v>
      </c>
      <c r="T28" s="226">
        <f t="shared" si="10"/>
        <v>0</v>
      </c>
      <c r="U28" s="226">
        <f t="shared" si="10"/>
        <v>0</v>
      </c>
      <c r="V28" s="226">
        <f t="shared" si="10"/>
        <v>0</v>
      </c>
      <c r="W28" s="226">
        <f t="shared" si="10"/>
        <v>0</v>
      </c>
      <c r="X28" s="226">
        <f t="shared" si="10"/>
        <v>0</v>
      </c>
      <c r="Y28" s="226">
        <f t="shared" si="10"/>
        <v>0</v>
      </c>
      <c r="Z28" s="226">
        <f t="shared" si="10"/>
        <v>0</v>
      </c>
      <c r="AA28" s="226">
        <f t="shared" si="10"/>
        <v>0</v>
      </c>
      <c r="AB28" s="226">
        <f>AB29</f>
        <v>0</v>
      </c>
      <c r="AC28" s="226">
        <f t="shared" ref="AC28:AI28" si="11">AC29</f>
        <v>0</v>
      </c>
      <c r="AD28" s="226">
        <f t="shared" si="11"/>
        <v>0</v>
      </c>
      <c r="AE28" s="226">
        <f t="shared" si="11"/>
        <v>0</v>
      </c>
      <c r="AF28" s="226">
        <f t="shared" si="11"/>
        <v>0</v>
      </c>
      <c r="AG28" s="226">
        <f t="shared" si="11"/>
        <v>0</v>
      </c>
      <c r="AH28" s="226">
        <f t="shared" si="11"/>
        <v>0</v>
      </c>
      <c r="AI28" s="226">
        <f t="shared" si="11"/>
        <v>0</v>
      </c>
      <c r="AJ28" s="613">
        <f t="shared" si="6"/>
        <v>0</v>
      </c>
      <c r="AK28" s="626"/>
    </row>
    <row r="29" spans="1:38" ht="13.5" customHeight="1">
      <c r="A29" s="579"/>
      <c r="B29" s="628" t="s">
        <v>39</v>
      </c>
      <c r="C29" s="581" t="s">
        <v>10</v>
      </c>
      <c r="D29" s="19"/>
      <c r="E29" s="582" t="s">
        <v>179</v>
      </c>
      <c r="F29" s="617"/>
      <c r="G29" s="617"/>
      <c r="H29" s="617"/>
      <c r="I29" s="617"/>
      <c r="J29" s="335"/>
      <c r="K29" s="335"/>
      <c r="L29" s="335"/>
      <c r="M29" s="335"/>
      <c r="N29" s="335"/>
      <c r="O29" s="335"/>
      <c r="P29" s="335"/>
      <c r="Q29" s="335"/>
      <c r="R29" s="335"/>
      <c r="S29" s="335"/>
      <c r="T29" s="335"/>
      <c r="U29" s="335"/>
      <c r="V29" s="335"/>
      <c r="W29" s="335"/>
      <c r="X29" s="335"/>
      <c r="Y29" s="335"/>
      <c r="Z29" s="335"/>
      <c r="AA29" s="335"/>
      <c r="AB29" s="335"/>
      <c r="AC29" s="335"/>
      <c r="AD29" s="335"/>
      <c r="AE29" s="335"/>
      <c r="AF29" s="335"/>
      <c r="AG29" s="335"/>
      <c r="AH29" s="335"/>
      <c r="AI29" s="335"/>
      <c r="AJ29" s="613">
        <f>SUM(F29:AH29)</f>
        <v>0</v>
      </c>
      <c r="AK29" s="626"/>
    </row>
    <row r="30" spans="1:38" s="51" customFormat="1" ht="13.5" customHeight="1" thickBot="1">
      <c r="A30" s="629"/>
      <c r="B30" s="630">
        <v>5</v>
      </c>
      <c r="C30" s="589" t="s">
        <v>12</v>
      </c>
      <c r="D30" s="589"/>
      <c r="E30" s="590" t="s">
        <v>179</v>
      </c>
      <c r="F30" s="631">
        <f t="shared" ref="F30:AI30" si="12">SUM(F9,,F16,F23,F28)</f>
        <v>0</v>
      </c>
      <c r="G30" s="631">
        <f>SUM(G9,,G16,G23,G28)</f>
        <v>0</v>
      </c>
      <c r="H30" s="631">
        <f t="shared" si="12"/>
        <v>0</v>
      </c>
      <c r="I30" s="631">
        <f t="shared" si="12"/>
        <v>0</v>
      </c>
      <c r="J30" s="631">
        <f t="shared" si="12"/>
        <v>0</v>
      </c>
      <c r="K30" s="631">
        <f t="shared" si="12"/>
        <v>0</v>
      </c>
      <c r="L30" s="631">
        <f t="shared" si="12"/>
        <v>0</v>
      </c>
      <c r="M30" s="631">
        <f t="shared" si="12"/>
        <v>0</v>
      </c>
      <c r="N30" s="631">
        <f t="shared" si="12"/>
        <v>0</v>
      </c>
      <c r="O30" s="631">
        <f t="shared" si="12"/>
        <v>0</v>
      </c>
      <c r="P30" s="631">
        <f t="shared" si="12"/>
        <v>0</v>
      </c>
      <c r="Q30" s="631">
        <f t="shared" si="12"/>
        <v>0</v>
      </c>
      <c r="R30" s="631">
        <f t="shared" si="12"/>
        <v>0</v>
      </c>
      <c r="S30" s="631">
        <f t="shared" si="12"/>
        <v>0</v>
      </c>
      <c r="T30" s="631">
        <f t="shared" si="12"/>
        <v>0</v>
      </c>
      <c r="U30" s="631">
        <f t="shared" si="12"/>
        <v>0</v>
      </c>
      <c r="V30" s="631">
        <f t="shared" si="12"/>
        <v>0</v>
      </c>
      <c r="W30" s="631">
        <f t="shared" si="12"/>
        <v>0</v>
      </c>
      <c r="X30" s="631">
        <f t="shared" si="12"/>
        <v>0</v>
      </c>
      <c r="Y30" s="631">
        <f t="shared" si="12"/>
        <v>0</v>
      </c>
      <c r="Z30" s="631">
        <f t="shared" si="12"/>
        <v>0</v>
      </c>
      <c r="AA30" s="631">
        <f t="shared" si="12"/>
        <v>0</v>
      </c>
      <c r="AB30" s="631">
        <f t="shared" si="12"/>
        <v>0</v>
      </c>
      <c r="AC30" s="631">
        <f t="shared" si="12"/>
        <v>0</v>
      </c>
      <c r="AD30" s="631">
        <f t="shared" si="12"/>
        <v>0</v>
      </c>
      <c r="AE30" s="631">
        <f t="shared" si="12"/>
        <v>0</v>
      </c>
      <c r="AF30" s="631">
        <f t="shared" si="12"/>
        <v>0</v>
      </c>
      <c r="AG30" s="631">
        <f t="shared" si="12"/>
        <v>0</v>
      </c>
      <c r="AH30" s="631">
        <f t="shared" si="12"/>
        <v>0</v>
      </c>
      <c r="AI30" s="631">
        <f t="shared" si="12"/>
        <v>0</v>
      </c>
      <c r="AJ30" s="632">
        <f>SUM(F30:AI30)</f>
        <v>0</v>
      </c>
      <c r="AK30" s="232"/>
    </row>
    <row r="31" spans="1:38">
      <c r="AK31" s="607"/>
    </row>
    <row r="32" spans="1:38">
      <c r="A32" s="604"/>
      <c r="B32" s="604"/>
      <c r="C32" s="604"/>
      <c r="D32" s="604"/>
      <c r="E32" s="604"/>
      <c r="F32" s="605"/>
      <c r="G32" s="605"/>
      <c r="H32" s="605"/>
      <c r="I32" s="605"/>
      <c r="J32" s="605"/>
      <c r="K32" s="605"/>
      <c r="L32" s="605"/>
      <c r="M32" s="605"/>
      <c r="N32" s="605"/>
      <c r="O32" s="605"/>
      <c r="P32" s="605"/>
      <c r="Q32" s="605"/>
      <c r="R32" s="605"/>
      <c r="S32" s="605"/>
      <c r="T32" s="605"/>
      <c r="U32" s="605"/>
      <c r="V32" s="605"/>
      <c r="W32" s="605"/>
      <c r="X32" s="605"/>
      <c r="Y32" s="605"/>
      <c r="Z32" s="605"/>
      <c r="AA32" s="605"/>
      <c r="AB32" s="605"/>
      <c r="AC32" s="605"/>
      <c r="AD32" s="605"/>
      <c r="AE32" s="605"/>
      <c r="AF32" s="605"/>
      <c r="AG32" s="605"/>
      <c r="AH32" s="605"/>
      <c r="AI32" s="605"/>
      <c r="AJ32" s="606"/>
    </row>
    <row r="33" spans="1:35">
      <c r="A33" s="69"/>
      <c r="B33" s="69"/>
      <c r="C33" s="69"/>
      <c r="D33" s="633"/>
      <c r="E33" s="69"/>
      <c r="F33" s="634"/>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row>
    <row r="34" spans="1:35">
      <c r="A34" s="69"/>
      <c r="B34" s="69"/>
      <c r="C34" s="93" t="s">
        <v>703</v>
      </c>
      <c r="D34" s="633"/>
      <c r="E34" s="69"/>
      <c r="F34" s="634"/>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row>
    <row r="35" spans="1:35">
      <c r="A35" s="69"/>
      <c r="B35" s="69"/>
      <c r="C35" s="69"/>
      <c r="D35" s="633"/>
      <c r="E35" s="69"/>
      <c r="F35" s="634"/>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I35" s="635"/>
    </row>
    <row r="36" spans="1:35" ht="24.75" customHeight="1">
      <c r="A36" s="69"/>
      <c r="B36" s="69"/>
      <c r="C36" s="935" t="str">
        <f>IF(AND(AJ9=0,SUM('1.B. Iesniedzējs'!D28,'1.2.1.B. Partneris-1'!D28,'1.2.2.B. Partneris-2'!D28,'1.2.3.B. Partneris-3'!D28)=0)," ",IF(AND(AJ9&gt;0,SUM('1.B. Iesniedzējs'!D28,'1.2.1.B. Partneris-1'!D28,'1.2.2.B. Partneris-2'!D28,'1.2.3.B. Partneris-3'!D28)&gt;0)," ","Kļūda analīzes loģikā - ja nav aizpildīta neviena B sadaļas lapa (valsts atbalsts), ieņēmumi projektā nav paredzami, un otrādi"))</f>
        <v xml:space="preserve"> </v>
      </c>
      <c r="D36" s="69"/>
      <c r="E36" s="69"/>
      <c r="F36" s="466"/>
      <c r="G36" s="466"/>
      <c r="H36" s="466"/>
      <c r="I36" s="466"/>
      <c r="J36" s="466"/>
      <c r="K36" s="466"/>
      <c r="L36" s="466"/>
      <c r="M36" s="466"/>
      <c r="N36" s="466"/>
      <c r="O36" s="466"/>
      <c r="P36" s="466"/>
      <c r="Q36" s="466"/>
      <c r="R36" s="466"/>
      <c r="S36" s="466"/>
      <c r="T36" s="466"/>
      <c r="U36" s="466"/>
      <c r="V36" s="466"/>
      <c r="W36" s="466"/>
      <c r="X36" s="466"/>
      <c r="Y36" s="466"/>
      <c r="Z36" s="466"/>
      <c r="AA36" s="466"/>
      <c r="AB36" s="466"/>
      <c r="AC36" s="69"/>
      <c r="AD36" s="69"/>
      <c r="AE36" s="69"/>
      <c r="AF36" s="69"/>
    </row>
    <row r="37" spans="1:35">
      <c r="A37" s="69"/>
      <c r="B37" s="69"/>
      <c r="C37" s="69"/>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row>
    <row r="38" spans="1:35">
      <c r="A38" s="69"/>
      <c r="B38" s="69"/>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row>
    <row r="39" spans="1:35" ht="15.75">
      <c r="A39" s="69"/>
      <c r="B39" s="69"/>
      <c r="C39" s="69"/>
      <c r="D39" s="69"/>
      <c r="E39" s="69"/>
      <c r="F39" s="69"/>
      <c r="G39" s="464"/>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row>
    <row r="40" spans="1:35">
      <c r="A40" s="69"/>
      <c r="B40" s="69"/>
      <c r="C40" s="69"/>
      <c r="D40" s="69"/>
      <c r="E40" s="69"/>
      <c r="F40" s="69"/>
      <c r="G40" s="69"/>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row>
    <row r="41" spans="1:35">
      <c r="A41" s="69"/>
      <c r="B41" s="69"/>
      <c r="C41" s="69"/>
      <c r="D41" s="69"/>
      <c r="E41" s="69"/>
      <c r="F41" s="69"/>
      <c r="G41" s="69"/>
      <c r="H41" s="69"/>
      <c r="I41" s="69"/>
      <c r="J41" s="69"/>
      <c r="K41" s="69"/>
      <c r="L41" s="69"/>
      <c r="M41" s="466"/>
      <c r="N41" s="69"/>
      <c r="O41" s="69"/>
      <c r="P41" s="69"/>
      <c r="Q41" s="69"/>
      <c r="R41" s="69"/>
      <c r="S41" s="69"/>
      <c r="T41" s="69"/>
      <c r="U41" s="69"/>
      <c r="V41" s="69"/>
      <c r="W41" s="69"/>
      <c r="X41" s="69"/>
      <c r="Y41" s="69"/>
      <c r="Z41" s="69"/>
      <c r="AA41" s="69"/>
      <c r="AB41" s="69"/>
      <c r="AC41" s="69"/>
      <c r="AD41" s="69"/>
      <c r="AE41" s="69"/>
      <c r="AF41" s="69"/>
    </row>
    <row r="42" spans="1:35">
      <c r="A42" s="69"/>
      <c r="B42" s="69"/>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row>
    <row r="43" spans="1:35">
      <c r="A43" s="69"/>
      <c r="B43" s="69"/>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row>
    <row r="44" spans="1:35">
      <c r="A44" s="69"/>
      <c r="B44" s="69"/>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row>
    <row r="45" spans="1:35">
      <c r="A45" s="69"/>
      <c r="B45" s="69"/>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row>
    <row r="46" spans="1:35">
      <c r="A46" s="69"/>
      <c r="B46" s="69"/>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row>
    <row r="47" spans="1:35">
      <c r="A47" s="69"/>
      <c r="B47" s="69"/>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row>
    <row r="48" spans="1:35">
      <c r="A48" s="69"/>
      <c r="B48" s="69"/>
      <c r="C48" s="69"/>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row>
    <row r="49" spans="1:32">
      <c r="A49" s="69"/>
      <c r="B49" s="69"/>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row>
    <row r="50" spans="1:32">
      <c r="A50" s="69"/>
      <c r="B50" s="69"/>
      <c r="C50" s="69"/>
      <c r="D50" s="69"/>
      <c r="E50" s="69"/>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row>
    <row r="51" spans="1:32">
      <c r="A51" s="69"/>
      <c r="B51" s="69"/>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row>
    <row r="52" spans="1:32">
      <c r="A52" s="69"/>
      <c r="B52" s="69"/>
      <c r="C52" s="69"/>
      <c r="D52" s="69"/>
      <c r="E52" s="69"/>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row>
  </sheetData>
  <sheetProtection algorithmName="SHA-512" hashValue="mvovggnymAhBPfB7d9zvc7P7A+zxLbsIwwRfGILi6MMm2BFHXYCjsoD7FKhST71KRSiQeOrt0Q+Jjl/w8ek6uQ==" saltValue="mnBanoabbzkADLaILfNtVA==" spinCount="100000" sheet="1" objects="1" scenarios="1" formatCells="0" formatColumns="0" formatRows="0"/>
  <mergeCells count="2">
    <mergeCell ref="A1:D1"/>
    <mergeCell ref="A2:K2"/>
  </mergeCells>
  <phoneticPr fontId="8" type="noConversion"/>
  <conditionalFormatting sqref="C36">
    <cfRule type="containsText" dxfId="13" priority="1" operator="containsText" text="Kļūda">
      <formula>NOT(ISERROR(SEARCH("Kļūda",C36)))</formula>
    </cfRule>
  </conditionalFormatting>
  <printOptions horizontalCentered="1"/>
  <pageMargins left="3.937007874015748E-2" right="3.937007874015748E-2" top="0.98425196850393704" bottom="0.98425196850393704" header="0.51181102362204722" footer="0.51181102362204722"/>
  <pageSetup paperSize="8" scale="48" orientation="landscape" r:id="rId1"/>
  <headerFooter alignWithMargins="0">
    <oddHeader>&amp;CInvestīciju naudas plūsmas aprēķināšana&amp;R3.pielikums</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T262"/>
  <sheetViews>
    <sheetView showGridLines="0" tabSelected="1" zoomScale="90" zoomScaleNormal="90" zoomScaleSheetLayoutView="100" workbookViewId="0">
      <selection activeCell="F10" sqref="F10"/>
    </sheetView>
  </sheetViews>
  <sheetFormatPr defaultRowHeight="12.75"/>
  <cols>
    <col min="1" max="1" width="4.85546875" style="39" customWidth="1"/>
    <col min="2" max="2" width="53.5703125" style="39" customWidth="1"/>
    <col min="3" max="3" width="21.7109375" style="39" customWidth="1"/>
    <col min="4" max="4" width="22.5703125" style="39" customWidth="1"/>
    <col min="5" max="5" width="21.42578125" style="39" customWidth="1"/>
    <col min="6" max="6" width="29.85546875" style="39" customWidth="1"/>
    <col min="7" max="7" width="12.28515625" style="39" customWidth="1"/>
    <col min="8" max="15" width="9.140625" style="39"/>
    <col min="16" max="16" width="10" style="39" customWidth="1"/>
    <col min="17" max="18" width="9.140625" style="39" customWidth="1"/>
    <col min="19" max="20" width="9.140625" style="39" hidden="1" customWidth="1"/>
    <col min="21" max="22" width="9.140625" style="39" customWidth="1"/>
    <col min="23" max="16384" width="9.140625" style="39"/>
  </cols>
  <sheetData>
    <row r="1" spans="1:20" ht="45.75" customHeight="1">
      <c r="A1" s="1004" t="s">
        <v>451</v>
      </c>
      <c r="B1" s="1004"/>
      <c r="C1" s="1004"/>
      <c r="D1" s="1004"/>
      <c r="E1" s="1004"/>
      <c r="F1" s="972"/>
    </row>
    <row r="2" spans="1:20" ht="22.5" customHeight="1">
      <c r="A2" s="1005" t="s">
        <v>319</v>
      </c>
      <c r="B2" s="1005"/>
      <c r="C2" s="1005"/>
      <c r="D2" s="1005"/>
      <c r="E2" s="1005"/>
      <c r="G2" s="69"/>
      <c r="H2" s="69"/>
      <c r="I2" s="69"/>
      <c r="J2" s="69"/>
    </row>
    <row r="3" spans="1:20" s="417" customFormat="1">
      <c r="A3" s="973"/>
      <c r="B3" s="973"/>
      <c r="C3" s="416"/>
      <c r="D3" s="416"/>
      <c r="E3" s="416"/>
      <c r="F3" s="416"/>
      <c r="G3" s="416"/>
      <c r="H3" s="416"/>
      <c r="I3" s="416"/>
      <c r="J3" s="416"/>
    </row>
    <row r="4" spans="1:20" ht="41.25" customHeight="1">
      <c r="A4" s="974" t="s">
        <v>3</v>
      </c>
      <c r="B4" s="974" t="s">
        <v>209</v>
      </c>
      <c r="C4" s="1006" t="s">
        <v>321</v>
      </c>
      <c r="D4" s="1006"/>
      <c r="E4" s="1006"/>
      <c r="F4" s="994"/>
      <c r="G4" s="995"/>
      <c r="H4" s="69"/>
      <c r="I4" s="69"/>
      <c r="J4" s="69"/>
      <c r="N4" s="975"/>
      <c r="O4" s="975"/>
    </row>
    <row r="5" spans="1:20" ht="93" customHeight="1">
      <c r="A5" s="976" t="s">
        <v>5</v>
      </c>
      <c r="B5" s="976" t="s">
        <v>210</v>
      </c>
      <c r="C5" s="1007"/>
      <c r="D5" s="1007"/>
      <c r="E5" s="1007"/>
      <c r="F5" s="69"/>
      <c r="G5" s="69"/>
      <c r="H5" s="69"/>
      <c r="I5" s="69"/>
      <c r="J5" s="69"/>
      <c r="N5" s="977">
        <v>0.3</v>
      </c>
      <c r="O5" s="978"/>
    </row>
    <row r="6" spans="1:20" ht="25.5" customHeight="1">
      <c r="A6" s="974" t="s">
        <v>7</v>
      </c>
      <c r="B6" s="974" t="s">
        <v>365</v>
      </c>
      <c r="C6" s="1006" t="s">
        <v>711</v>
      </c>
      <c r="D6" s="1006"/>
      <c r="E6" s="1006"/>
      <c r="F6" s="69"/>
      <c r="G6" s="69"/>
      <c r="H6" s="69"/>
      <c r="I6" s="69"/>
      <c r="N6" s="977">
        <v>0.25</v>
      </c>
      <c r="O6" s="978"/>
    </row>
    <row r="7" spans="1:20" ht="24" customHeight="1">
      <c r="A7" s="974" t="s">
        <v>9</v>
      </c>
      <c r="B7" s="974" t="s">
        <v>489</v>
      </c>
      <c r="C7" s="1000" t="e">
        <f>IF(HIDDEN!$Q$2&lt;3,IF(C9=2016,VLOOKUP(C4,HIDDEN!A3:C155,3,FALSE),VLOOKUP(C4,HIDDEN!A3:D155,4,FALSE)),0)</f>
        <v>#N/A</v>
      </c>
      <c r="D7" s="1000"/>
      <c r="E7" s="1000"/>
      <c r="F7" s="979" t="s">
        <v>704</v>
      </c>
      <c r="G7" s="69"/>
      <c r="H7" s="69"/>
      <c r="I7" s="69"/>
      <c r="J7" s="69"/>
      <c r="N7" s="977">
        <v>0.15</v>
      </c>
      <c r="O7" s="978"/>
    </row>
    <row r="8" spans="1:20" ht="48" customHeight="1">
      <c r="A8" s="980" t="s">
        <v>11</v>
      </c>
      <c r="B8" s="981" t="s">
        <v>659</v>
      </c>
      <c r="C8" s="1001" t="str">
        <f>IF('12. RL Investīciju n.pl.'!AI18&gt;0,IF('12. RL Investīciju n.pl.'!AI18+'12. RL Investīciju n.pl.'!AI19+'12. RL Investīciju n.pl.'!AI23&gt;0,"IEŅĒMUMUS GŪSTOŠS PROJEKTS","IEŅĒMUMUS NEGŪSTOŠS PROJEKTS"),"IEŅĒMUMUS NEGŪSTOŠS PROJEKTS")</f>
        <v>IEŅĒMUMUS NEGŪSTOŠS PROJEKTS</v>
      </c>
      <c r="D8" s="1001"/>
      <c r="E8" s="1001"/>
      <c r="F8" s="69"/>
      <c r="G8" s="69"/>
      <c r="H8" s="69"/>
      <c r="I8" s="69"/>
      <c r="J8" s="69"/>
      <c r="N8" s="977">
        <v>0</v>
      </c>
      <c r="O8" s="978"/>
    </row>
    <row r="9" spans="1:20" ht="29.25" customHeight="1">
      <c r="A9" s="980" t="s">
        <v>47</v>
      </c>
      <c r="B9" s="981" t="s">
        <v>674</v>
      </c>
      <c r="C9" s="996" t="s">
        <v>504</v>
      </c>
      <c r="D9" s="997" t="s">
        <v>506</v>
      </c>
      <c r="E9" s="995" t="s">
        <v>505</v>
      </c>
      <c r="G9" s="69"/>
      <c r="H9" s="69"/>
      <c r="I9" s="69"/>
      <c r="J9" s="979"/>
      <c r="N9" s="977"/>
      <c r="O9" s="978"/>
      <c r="S9" s="39" t="s">
        <v>504</v>
      </c>
      <c r="T9" s="39" t="s">
        <v>505</v>
      </c>
    </row>
    <row r="10" spans="1:20" ht="33" customHeight="1">
      <c r="A10" s="980" t="s">
        <v>48</v>
      </c>
      <c r="B10" s="981" t="s">
        <v>395</v>
      </c>
      <c r="C10" s="1002" t="s">
        <v>503</v>
      </c>
      <c r="D10" s="1002"/>
      <c r="E10" s="1002"/>
      <c r="F10" s="979" t="s">
        <v>672</v>
      </c>
      <c r="G10" s="69"/>
      <c r="H10" s="69"/>
      <c r="I10" s="69"/>
      <c r="J10" s="69"/>
      <c r="N10" s="978"/>
      <c r="O10" s="978"/>
      <c r="S10" s="982">
        <v>2016</v>
      </c>
      <c r="T10" s="39">
        <v>1</v>
      </c>
    </row>
    <row r="11" spans="1:20" ht="33" customHeight="1">
      <c r="A11" s="980" t="s">
        <v>49</v>
      </c>
      <c r="B11" s="981" t="s">
        <v>663</v>
      </c>
      <c r="C11" s="1003" t="str">
        <f>VLOOKUP(C10,nozare1,2,0)</f>
        <v>Norādiet nozari!</v>
      </c>
      <c r="D11" s="1003"/>
      <c r="E11" s="1003"/>
      <c r="F11" s="69"/>
      <c r="G11" s="69"/>
      <c r="H11" s="69"/>
      <c r="I11" s="69"/>
      <c r="J11" s="69"/>
      <c r="N11" s="978"/>
      <c r="O11" s="978"/>
      <c r="S11" s="982">
        <v>2017</v>
      </c>
      <c r="T11" s="39">
        <v>2</v>
      </c>
    </row>
    <row r="12" spans="1:20">
      <c r="A12" s="69"/>
      <c r="B12" s="69"/>
      <c r="C12" s="69"/>
      <c r="D12" s="69"/>
      <c r="E12" s="69"/>
      <c r="F12" s="69"/>
      <c r="G12" s="69"/>
      <c r="H12" s="69"/>
      <c r="I12" s="69"/>
      <c r="J12" s="69"/>
      <c r="S12" s="982">
        <v>2018</v>
      </c>
      <c r="T12" s="39">
        <v>3</v>
      </c>
    </row>
    <row r="13" spans="1:20">
      <c r="A13" s="69"/>
      <c r="B13" s="973" t="s">
        <v>657</v>
      </c>
      <c r="C13" s="416"/>
      <c r="D13" s="416"/>
      <c r="E13" s="416"/>
      <c r="F13" s="69"/>
      <c r="G13" s="69"/>
      <c r="H13" s="69"/>
      <c r="I13" s="69"/>
      <c r="J13" s="69"/>
      <c r="S13" s="982">
        <v>2019</v>
      </c>
      <c r="T13" s="39">
        <v>4</v>
      </c>
    </row>
    <row r="14" spans="1:20">
      <c r="A14" s="69"/>
      <c r="B14" s="983">
        <v>0</v>
      </c>
      <c r="C14" s="973" t="s">
        <v>181</v>
      </c>
      <c r="D14" s="416"/>
      <c r="E14" s="416"/>
      <c r="F14" s="69"/>
      <c r="G14" s="69"/>
      <c r="H14" s="69"/>
      <c r="I14" s="69"/>
      <c r="J14" s="69"/>
      <c r="S14" s="982">
        <v>2020</v>
      </c>
      <c r="T14" s="39">
        <v>5</v>
      </c>
    </row>
    <row r="15" spans="1:20">
      <c r="A15" s="69"/>
      <c r="B15" s="984">
        <v>0</v>
      </c>
      <c r="C15" s="973" t="s">
        <v>320</v>
      </c>
      <c r="D15" s="416"/>
      <c r="E15" s="416"/>
      <c r="F15" s="69"/>
      <c r="G15" s="69"/>
      <c r="H15" s="69"/>
      <c r="I15" s="69"/>
      <c r="J15" s="69"/>
      <c r="S15" s="982">
        <v>2021</v>
      </c>
      <c r="T15" s="39">
        <v>6</v>
      </c>
    </row>
    <row r="16" spans="1:20">
      <c r="A16" s="69"/>
      <c r="B16" s="69"/>
      <c r="C16" s="69"/>
      <c r="D16" s="69"/>
      <c r="E16" s="69"/>
      <c r="F16" s="69"/>
      <c r="G16" s="69"/>
      <c r="H16" s="69"/>
      <c r="I16" s="69"/>
      <c r="J16" s="69"/>
      <c r="S16" s="982">
        <v>2022</v>
      </c>
      <c r="T16" s="39">
        <v>7</v>
      </c>
    </row>
    <row r="17" spans="1:20" s="990" customFormat="1">
      <c r="A17" s="985"/>
      <c r="B17" s="986"/>
      <c r="C17" s="987"/>
      <c r="D17" s="987"/>
      <c r="E17" s="985"/>
      <c r="F17" s="988"/>
      <c r="G17" s="988"/>
      <c r="H17" s="988"/>
      <c r="I17" s="988"/>
      <c r="J17" s="988"/>
      <c r="K17" s="989"/>
      <c r="L17" s="989"/>
      <c r="T17" s="39">
        <v>8</v>
      </c>
    </row>
    <row r="18" spans="1:20" s="990" customFormat="1" ht="12.75" customHeight="1">
      <c r="A18" s="985"/>
      <c r="B18" s="985"/>
      <c r="C18" s="985"/>
      <c r="D18" s="985"/>
      <c r="E18" s="985"/>
      <c r="F18" s="991"/>
      <c r="G18" s="991"/>
      <c r="H18" s="991"/>
      <c r="I18" s="991"/>
      <c r="J18" s="991"/>
      <c r="K18" s="992"/>
      <c r="L18" s="992"/>
      <c r="T18" s="39">
        <v>9</v>
      </c>
    </row>
    <row r="19" spans="1:20" s="990" customFormat="1" ht="12.75" customHeight="1">
      <c r="A19" s="985"/>
      <c r="B19" s="985"/>
      <c r="C19" s="985"/>
      <c r="D19" s="985"/>
      <c r="E19" s="985"/>
      <c r="F19" s="991"/>
      <c r="G19" s="991"/>
      <c r="H19" s="991"/>
      <c r="I19" s="991"/>
      <c r="J19" s="991"/>
      <c r="K19" s="992"/>
      <c r="L19" s="992"/>
      <c r="T19" s="39">
        <v>10</v>
      </c>
    </row>
    <row r="20" spans="1:20" s="990" customFormat="1">
      <c r="A20" s="985"/>
      <c r="B20" s="775"/>
      <c r="C20" s="985"/>
      <c r="D20" s="985"/>
      <c r="E20" s="985"/>
      <c r="F20" s="985"/>
      <c r="G20" s="985"/>
      <c r="H20" s="985"/>
      <c r="I20" s="985"/>
      <c r="J20" s="985"/>
      <c r="T20" s="39">
        <v>11</v>
      </c>
    </row>
    <row r="21" spans="1:20" s="990" customFormat="1">
      <c r="B21" s="993"/>
      <c r="T21" s="39">
        <v>12</v>
      </c>
    </row>
    <row r="22" spans="1:20" s="990" customFormat="1">
      <c r="T22" s="39">
        <v>13</v>
      </c>
    </row>
    <row r="23" spans="1:20" s="990" customFormat="1">
      <c r="B23" s="775"/>
      <c r="T23" s="39">
        <v>14</v>
      </c>
    </row>
    <row r="24" spans="1:20" s="990" customFormat="1">
      <c r="T24" s="39">
        <v>15</v>
      </c>
    </row>
    <row r="25" spans="1:20" s="990" customFormat="1">
      <c r="T25" s="39">
        <v>16</v>
      </c>
    </row>
    <row r="26" spans="1:20" s="990" customFormat="1">
      <c r="T26" s="39">
        <v>17</v>
      </c>
    </row>
    <row r="27" spans="1:20" s="990" customFormat="1">
      <c r="T27" s="39">
        <v>18</v>
      </c>
    </row>
    <row r="28" spans="1:20" s="990" customFormat="1">
      <c r="T28" s="39">
        <v>19</v>
      </c>
    </row>
    <row r="29" spans="1:20" s="990" customFormat="1">
      <c r="T29" s="39">
        <v>20</v>
      </c>
    </row>
    <row r="30" spans="1:20" s="990" customFormat="1">
      <c r="T30" s="39">
        <v>21</v>
      </c>
    </row>
    <row r="31" spans="1:20" s="990" customFormat="1">
      <c r="T31" s="39">
        <v>22</v>
      </c>
    </row>
    <row r="32" spans="1:20" s="990" customFormat="1">
      <c r="T32" s="39">
        <v>23</v>
      </c>
    </row>
    <row r="33" spans="20:20" s="990" customFormat="1">
      <c r="T33" s="39">
        <v>24</v>
      </c>
    </row>
    <row r="34" spans="20:20" s="990" customFormat="1">
      <c r="T34" s="39">
        <v>25</v>
      </c>
    </row>
    <row r="35" spans="20:20" s="990" customFormat="1">
      <c r="T35" s="39">
        <v>26</v>
      </c>
    </row>
    <row r="36" spans="20:20" s="990" customFormat="1">
      <c r="T36" s="39">
        <v>27</v>
      </c>
    </row>
    <row r="37" spans="20:20" s="990" customFormat="1">
      <c r="T37" s="39">
        <v>28</v>
      </c>
    </row>
    <row r="38" spans="20:20" s="990" customFormat="1">
      <c r="T38" s="39">
        <v>29</v>
      </c>
    </row>
    <row r="39" spans="20:20" s="990" customFormat="1">
      <c r="T39" s="39">
        <v>30</v>
      </c>
    </row>
    <row r="40" spans="20:20" s="990" customFormat="1">
      <c r="T40" s="39">
        <v>31</v>
      </c>
    </row>
    <row r="41" spans="20:20" s="990" customFormat="1"/>
    <row r="42" spans="20:20" s="990" customFormat="1"/>
    <row r="43" spans="20:20" s="990" customFormat="1"/>
    <row r="44" spans="20:20" s="990" customFormat="1"/>
    <row r="45" spans="20:20" s="990" customFormat="1"/>
    <row r="46" spans="20:20" s="990" customFormat="1"/>
    <row r="47" spans="20:20" s="990" customFormat="1"/>
    <row r="48" spans="20:20" s="990" customFormat="1"/>
    <row r="49" s="990" customFormat="1"/>
    <row r="50" s="990" customFormat="1"/>
    <row r="51" s="990" customFormat="1"/>
    <row r="52" s="990" customFormat="1"/>
    <row r="53" s="990" customFormat="1"/>
    <row r="54" s="990" customFormat="1"/>
    <row r="55" s="990" customFormat="1"/>
    <row r="56" s="990" customFormat="1"/>
    <row r="57" s="990" customFormat="1"/>
    <row r="58" s="990" customFormat="1"/>
    <row r="59" s="990" customFormat="1"/>
    <row r="60" s="990" customFormat="1"/>
    <row r="61" s="990" customFormat="1"/>
    <row r="62" s="990" customFormat="1"/>
    <row r="63" s="990" customFormat="1"/>
    <row r="64" s="990" customFormat="1"/>
    <row r="65" s="990" customFormat="1"/>
    <row r="66" s="990" customFormat="1"/>
    <row r="67" s="990" customFormat="1"/>
    <row r="68" s="990" customFormat="1"/>
    <row r="69" s="990" customFormat="1"/>
    <row r="70" s="990" customFormat="1"/>
    <row r="71" s="990" customFormat="1"/>
    <row r="72" s="990" customFormat="1"/>
    <row r="73" s="990" customFormat="1"/>
    <row r="74" s="990" customFormat="1"/>
    <row r="75" s="990" customFormat="1"/>
    <row r="76" s="990" customFormat="1"/>
    <row r="77" s="990" customFormat="1"/>
    <row r="78" s="990" customFormat="1"/>
    <row r="79" s="990" customFormat="1"/>
    <row r="80" s="990" customFormat="1"/>
    <row r="81" s="990" customFormat="1"/>
    <row r="82" s="990" customFormat="1"/>
    <row r="83" s="990" customFormat="1"/>
    <row r="84" s="990" customFormat="1"/>
    <row r="85" s="990" customFormat="1"/>
    <row r="86" s="990" customFormat="1"/>
    <row r="87" s="990" customFormat="1"/>
    <row r="88" s="990" customFormat="1"/>
    <row r="89" s="990" customFormat="1"/>
    <row r="90" s="990" customFormat="1"/>
    <row r="91" s="990" customFormat="1"/>
    <row r="92" s="990" customFormat="1"/>
    <row r="93" s="990" customFormat="1"/>
    <row r="94" s="990" customFormat="1"/>
    <row r="95" s="990" customFormat="1"/>
    <row r="96" s="990" customFormat="1"/>
    <row r="97" s="990" customFormat="1"/>
    <row r="98" s="990" customFormat="1"/>
    <row r="99" s="990" customFormat="1"/>
    <row r="100" s="990" customFormat="1"/>
    <row r="101" s="990" customFormat="1"/>
    <row r="102" s="990" customFormat="1"/>
    <row r="103" s="990" customFormat="1"/>
    <row r="104" s="990" customFormat="1"/>
    <row r="105" s="990" customFormat="1"/>
    <row r="106" s="990" customFormat="1"/>
    <row r="107" s="990" customFormat="1"/>
    <row r="108" s="990" customFormat="1"/>
    <row r="109" s="990" customFormat="1"/>
    <row r="110" s="990" customFormat="1"/>
    <row r="111" s="990" customFormat="1"/>
    <row r="112" s="990" customFormat="1"/>
    <row r="113" s="990" customFormat="1"/>
    <row r="114" s="990" customFormat="1"/>
    <row r="115" s="990" customFormat="1"/>
    <row r="116" s="990" customFormat="1"/>
    <row r="117" s="990" customFormat="1"/>
    <row r="118" s="990" customFormat="1"/>
    <row r="119" s="990" customFormat="1"/>
    <row r="120" s="990" customFormat="1"/>
    <row r="121" s="990" customFormat="1"/>
    <row r="122" s="990" customFormat="1"/>
    <row r="123" s="990" customFormat="1"/>
    <row r="124" s="990" customFormat="1"/>
    <row r="125" s="990" customFormat="1"/>
    <row r="126" s="990" customFormat="1"/>
    <row r="127" s="990" customFormat="1"/>
    <row r="128" s="990" customFormat="1"/>
    <row r="129" s="990" customFormat="1"/>
    <row r="130" s="990" customFormat="1"/>
    <row r="131" s="990" customFormat="1"/>
    <row r="132" s="990" customFormat="1"/>
    <row r="133" s="990" customFormat="1"/>
    <row r="134" s="990" customFormat="1"/>
    <row r="135" s="990" customFormat="1"/>
    <row r="136" s="990" customFormat="1"/>
    <row r="137" s="990" customFormat="1"/>
    <row r="138" s="990" customFormat="1"/>
    <row r="139" s="990" customFormat="1"/>
    <row r="140" s="990" customFormat="1"/>
    <row r="141" s="990" customFormat="1"/>
    <row r="142" s="990" customFormat="1"/>
    <row r="143" s="990" customFormat="1"/>
    <row r="144" s="990" customFormat="1"/>
    <row r="145" s="990" customFormat="1"/>
    <row r="146" s="990" customFormat="1"/>
    <row r="147" s="990" customFormat="1"/>
    <row r="148" s="990" customFormat="1"/>
    <row r="149" s="990" customFormat="1"/>
    <row r="150" s="990" customFormat="1"/>
    <row r="151" s="990" customFormat="1"/>
    <row r="152" s="990" customFormat="1"/>
    <row r="153" s="990" customFormat="1"/>
    <row r="154" s="990" customFormat="1"/>
    <row r="155" s="990" customFormat="1"/>
    <row r="156" s="990" customFormat="1"/>
    <row r="157" s="990" customFormat="1"/>
    <row r="158" s="990" customFormat="1"/>
    <row r="159" s="990" customFormat="1"/>
    <row r="160" s="990" customFormat="1"/>
    <row r="161" s="990" customFormat="1"/>
    <row r="162" s="990" customFormat="1"/>
    <row r="163" s="990" customFormat="1"/>
    <row r="164" s="990" customFormat="1"/>
    <row r="165" s="990" customFormat="1"/>
    <row r="166" s="990" customFormat="1"/>
    <row r="167" s="990" customFormat="1"/>
    <row r="168" s="990" customFormat="1"/>
    <row r="169" s="990" customFormat="1"/>
    <row r="170" s="990" customFormat="1"/>
    <row r="171" s="990" customFormat="1"/>
    <row r="172" s="990" customFormat="1"/>
    <row r="173" s="990" customFormat="1"/>
    <row r="174" s="990" customFormat="1"/>
    <row r="175" s="990" customFormat="1"/>
    <row r="176" s="990" customFormat="1"/>
    <row r="177" s="990" customFormat="1"/>
    <row r="178" s="990" customFormat="1"/>
    <row r="179" s="990" customFormat="1"/>
    <row r="180" s="990" customFormat="1"/>
    <row r="181" s="990" customFormat="1"/>
    <row r="182" s="990" customFormat="1"/>
    <row r="183" s="990" customFormat="1"/>
    <row r="184" s="990" customFormat="1"/>
    <row r="185" s="990" customFormat="1"/>
    <row r="186" s="990" customFormat="1"/>
    <row r="187" s="990" customFormat="1"/>
    <row r="188" s="990" customFormat="1"/>
    <row r="189" s="990" customFormat="1"/>
    <row r="190" s="990" customFormat="1"/>
    <row r="191" s="990" customFormat="1"/>
    <row r="192" s="990" customFormat="1"/>
    <row r="193" s="990" customFormat="1"/>
    <row r="194" s="990" customFormat="1"/>
    <row r="195" s="990" customFormat="1"/>
    <row r="196" s="990" customFormat="1"/>
    <row r="197" s="990" customFormat="1"/>
    <row r="198" s="990" customFormat="1"/>
    <row r="199" s="990" customFormat="1"/>
    <row r="200" s="990" customFormat="1"/>
    <row r="201" s="990" customFormat="1"/>
    <row r="202" s="990" customFormat="1"/>
    <row r="203" s="990" customFormat="1"/>
    <row r="204" s="990" customFormat="1"/>
    <row r="205" s="990" customFormat="1"/>
    <row r="206" s="990" customFormat="1"/>
    <row r="207" s="990" customFormat="1"/>
    <row r="208" s="990" customFormat="1"/>
    <row r="209" s="990" customFormat="1"/>
    <row r="210" s="990" customFormat="1"/>
    <row r="211" s="990" customFormat="1"/>
    <row r="212" s="990" customFormat="1"/>
    <row r="213" s="990" customFormat="1"/>
    <row r="214" s="990" customFormat="1"/>
    <row r="215" s="990" customFormat="1"/>
    <row r="216" s="990" customFormat="1"/>
    <row r="217" s="990" customFormat="1"/>
    <row r="218" s="990" customFormat="1"/>
    <row r="219" s="990" customFormat="1"/>
    <row r="220" s="990" customFormat="1"/>
    <row r="221" s="990" customFormat="1"/>
    <row r="222" s="990" customFormat="1"/>
    <row r="223" s="990" customFormat="1"/>
    <row r="224" s="990" customFormat="1"/>
    <row r="225" s="990" customFormat="1"/>
    <row r="226" s="990" customFormat="1"/>
    <row r="227" s="990" customFormat="1"/>
    <row r="228" s="990" customFormat="1"/>
    <row r="229" s="990" customFormat="1"/>
    <row r="230" s="990" customFormat="1"/>
    <row r="231" s="990" customFormat="1"/>
    <row r="232" s="990" customFormat="1"/>
    <row r="233" s="990" customFormat="1"/>
    <row r="234" s="990" customFormat="1"/>
    <row r="235" s="990" customFormat="1"/>
    <row r="236" s="990" customFormat="1"/>
    <row r="237" s="990" customFormat="1"/>
    <row r="238" s="990" customFormat="1"/>
    <row r="239" s="990" customFormat="1"/>
    <row r="240" s="990" customFormat="1"/>
    <row r="241" s="990" customFormat="1"/>
    <row r="242" s="990" customFormat="1"/>
    <row r="243" s="990" customFormat="1"/>
    <row r="244" s="990" customFormat="1"/>
    <row r="245" s="990" customFormat="1"/>
    <row r="246" s="990" customFormat="1"/>
    <row r="247" s="990" customFormat="1"/>
    <row r="248" s="990" customFormat="1"/>
    <row r="249" s="990" customFormat="1"/>
    <row r="250" s="990" customFormat="1"/>
    <row r="251" s="990" customFormat="1"/>
    <row r="252" s="990" customFormat="1"/>
    <row r="253" s="990" customFormat="1"/>
    <row r="254" s="990" customFormat="1"/>
    <row r="255" s="990" customFormat="1"/>
    <row r="256" s="990" customFormat="1"/>
    <row r="257" s="990" customFormat="1"/>
    <row r="258" s="990" customFormat="1"/>
    <row r="259" s="990" customFormat="1"/>
    <row r="260" s="990" customFormat="1"/>
    <row r="261" s="990" customFormat="1"/>
    <row r="262" s="990" customFormat="1"/>
  </sheetData>
  <sheetProtection algorithmName="SHA-512" hashValue="0B0n1RTt/DxNqewtxSHRjhltp0VMaHxxRsNLqgyUgLW2JASq/01xJddmYsPalI1xD2HQiaaBywRUf5oUKWREZQ==" saltValue="99ggCdxCyrxF2sEHn3WWvQ==" spinCount="100000" sheet="1" objects="1" scenarios="1" formatCells="0"/>
  <sortState ref="B73:C191">
    <sortCondition ref="B72"/>
  </sortState>
  <mergeCells count="9">
    <mergeCell ref="C7:E7"/>
    <mergeCell ref="C8:E8"/>
    <mergeCell ref="C10:E10"/>
    <mergeCell ref="C11:E11"/>
    <mergeCell ref="A1:E1"/>
    <mergeCell ref="A2:E2"/>
    <mergeCell ref="C4:E4"/>
    <mergeCell ref="C5:E5"/>
    <mergeCell ref="C6:E6"/>
  </mergeCells>
  <dataValidations xWindow="1203" yWindow="268" count="4">
    <dataValidation type="list" allowBlank="1" showInputMessage="1" showErrorMessage="1" sqref="D9">
      <formula1>men</formula1>
    </dataValidation>
    <dataValidation type="list" allowBlank="1" showInputMessage="1" showErrorMessage="1" sqref="C10:E10">
      <formula1>nozareIZV</formula1>
    </dataValidation>
    <dataValidation type="list" allowBlank="1" showInputMessage="1" showErrorMessage="1" prompt="Norādiet gadu!" sqref="C9">
      <formula1>$S$9:$S$16</formula1>
    </dataValidation>
    <dataValidation type="list" allowBlank="1" showInputMessage="1" showErrorMessage="1" prompt="Norādiet datumu!" sqref="E9">
      <formula1>$T$9:$T$40</formula1>
    </dataValidation>
  </dataValidations>
  <hyperlinks>
    <hyperlink ref="F7" r:id="rId1" display="Saite uz valsts budžeta dotācijas noteikšanas tabulu (VARAM vietnē)"/>
    <hyperlink ref="F10" r:id="rId2"/>
  </hyperlinks>
  <pageMargins left="0.7" right="0.7" top="0.75" bottom="0.75" header="0.3" footer="0.3"/>
  <pageSetup paperSize="9" scale="53"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293254" r:id="rId6" name="Drop Down 6">
              <controlPr defaultSize="0" autoLine="0" autoPict="0">
                <anchor moveWithCells="1">
                  <from>
                    <xdr:col>5</xdr:col>
                    <xdr:colOff>85725</xdr:colOff>
                    <xdr:row>3</xdr:row>
                    <xdr:rowOff>142875</xdr:rowOff>
                  </from>
                  <to>
                    <xdr:col>6</xdr:col>
                    <xdr:colOff>714375</xdr:colOff>
                    <xdr:row>3</xdr:row>
                    <xdr:rowOff>438150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203" yWindow="268" count="2">
        <x14:dataValidation type="list" allowBlank="1" showInputMessage="1" showErrorMessage="1" prompt="Izvēlaties atbilstošo specifisko atbalsta mērķi!_x000a_">
          <x14:formula1>
            <xm:f>HIDDEN!$F$2:$F$5</xm:f>
          </x14:formula1>
          <xm:sqref>C6:E6</xm:sqref>
        </x14:dataValidation>
        <x14:dataValidation type="list" allowBlank="1" showInputMessage="1" showErrorMessage="1" prompt="Norādiet pašvaldību, kurā projekts tiks īstenots!_x000a__x000a_">
          <x14:formula1>
            <xm:f>HIDDEN!$A$2:$A$7</xm:f>
          </x14:formula1>
          <xm:sqref>C4:E4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6"/>
    <pageSetUpPr fitToPage="1"/>
  </sheetPr>
  <dimension ref="A1:BN36"/>
  <sheetViews>
    <sheetView showGridLines="0" zoomScale="90" zoomScaleNormal="90" workbookViewId="0">
      <pane xSplit="5" ySplit="6" topLeftCell="F7" activePane="bottomRight" state="frozen"/>
      <selection pane="topRight" activeCell="F1" sqref="F1"/>
      <selection pane="bottomLeft" activeCell="A7" sqref="A7"/>
      <selection pane="bottomRight" sqref="A1:D1"/>
    </sheetView>
  </sheetViews>
  <sheetFormatPr defaultRowHeight="12.75"/>
  <cols>
    <col min="1" max="1" width="1.7109375" style="23" customWidth="1"/>
    <col min="2" max="2" width="3.28515625" style="23" customWidth="1"/>
    <col min="3" max="3" width="39.140625" style="23" customWidth="1"/>
    <col min="4" max="4" width="33.140625" style="23" hidden="1" customWidth="1"/>
    <col min="5" max="5" width="4.7109375" style="23" bestFit="1" customWidth="1"/>
    <col min="6" max="36" width="11.140625" style="23" customWidth="1"/>
    <col min="37" max="37" width="0" style="23" hidden="1" customWidth="1"/>
    <col min="38" max="16384" width="9.140625" style="23"/>
  </cols>
  <sheetData>
    <row r="1" spans="1:66" s="417" customFormat="1" ht="27" customHeight="1">
      <c r="A1" s="1043" t="s">
        <v>324</v>
      </c>
      <c r="B1" s="1043"/>
      <c r="C1" s="1043"/>
      <c r="D1" s="1043"/>
      <c r="E1" s="595"/>
      <c r="F1" s="596"/>
      <c r="G1" s="596"/>
      <c r="H1" s="596"/>
      <c r="I1" s="596"/>
      <c r="J1" s="596"/>
      <c r="K1" s="596"/>
      <c r="L1" s="596"/>
      <c r="M1" s="596"/>
      <c r="N1" s="596"/>
      <c r="O1" s="596"/>
      <c r="P1" s="596"/>
      <c r="Q1" s="596"/>
      <c r="R1" s="596"/>
      <c r="S1" s="596"/>
      <c r="T1" s="596"/>
      <c r="U1" s="596"/>
      <c r="V1" s="596"/>
      <c r="W1" s="596"/>
      <c r="X1" s="596"/>
      <c r="Y1" s="596"/>
      <c r="Z1" s="596"/>
      <c r="AA1" s="596"/>
      <c r="AB1" s="596"/>
      <c r="AC1" s="596"/>
      <c r="AD1" s="596"/>
      <c r="AE1" s="596"/>
      <c r="AF1" s="596"/>
      <c r="AG1" s="596"/>
      <c r="AH1" s="596"/>
      <c r="AI1" s="596"/>
      <c r="AJ1" s="596"/>
      <c r="AK1" s="416"/>
      <c r="AL1" s="416"/>
      <c r="AM1" s="416"/>
      <c r="AN1" s="416"/>
      <c r="AO1" s="416"/>
      <c r="AP1" s="416"/>
      <c r="AQ1" s="416"/>
      <c r="AR1" s="416"/>
      <c r="AS1" s="416"/>
      <c r="AT1" s="416"/>
      <c r="AU1" s="416"/>
      <c r="AV1" s="416"/>
      <c r="AW1" s="416"/>
      <c r="AX1" s="416"/>
      <c r="AY1" s="416"/>
      <c r="AZ1" s="416"/>
      <c r="BA1" s="416"/>
      <c r="BB1" s="416"/>
      <c r="BC1" s="416"/>
      <c r="BD1" s="416"/>
      <c r="BE1" s="416"/>
      <c r="BF1" s="416"/>
      <c r="BG1" s="416"/>
      <c r="BH1" s="416"/>
      <c r="BI1" s="416"/>
      <c r="BJ1" s="416"/>
      <c r="BK1" s="416"/>
      <c r="BL1" s="416"/>
      <c r="BM1" s="416"/>
      <c r="BN1" s="416"/>
    </row>
    <row r="2" spans="1:66" s="13" customFormat="1" ht="21">
      <c r="A2" s="171" t="s">
        <v>340</v>
      </c>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37"/>
      <c r="AM2" s="37"/>
      <c r="AN2" s="37"/>
      <c r="AO2" s="37"/>
      <c r="AP2" s="37"/>
      <c r="AQ2" s="37"/>
      <c r="AR2" s="37"/>
      <c r="AS2" s="37"/>
    </row>
    <row r="3" spans="1:66">
      <c r="A3" s="386"/>
      <c r="B3" s="268"/>
      <c r="C3" s="150"/>
      <c r="D3" s="150"/>
      <c r="E3" s="299"/>
      <c r="F3" s="280" t="str">
        <f>'13. RL Sociālekonomiskā an.'!F3</f>
        <v>0 / 1</v>
      </c>
      <c r="G3" s="280">
        <f>'13. RL Sociālekonomiskā an.'!G3</f>
        <v>2</v>
      </c>
      <c r="H3" s="280">
        <f>'13. RL Sociālekonomiskā an.'!H3</f>
        <v>3</v>
      </c>
      <c r="I3" s="280">
        <f>'13. RL Sociālekonomiskā an.'!I3</f>
        <v>4</v>
      </c>
      <c r="J3" s="280">
        <f>'13. RL Sociālekonomiskā an.'!J3</f>
        <v>5</v>
      </c>
      <c r="K3" s="280">
        <f>'13. RL Sociālekonomiskā an.'!K3</f>
        <v>6</v>
      </c>
      <c r="L3" s="280">
        <f>'13. RL Sociālekonomiskā an.'!L3</f>
        <v>7</v>
      </c>
      <c r="M3" s="280">
        <f>'13. RL Sociālekonomiskā an.'!M3</f>
        <v>8</v>
      </c>
      <c r="N3" s="280">
        <f>'13. RL Sociālekonomiskā an.'!N3</f>
        <v>9</v>
      </c>
      <c r="O3" s="280">
        <f>'13. RL Sociālekonomiskā an.'!O3</f>
        <v>10</v>
      </c>
      <c r="P3" s="280">
        <f>'13. RL Sociālekonomiskā an.'!P3</f>
        <v>11</v>
      </c>
      <c r="Q3" s="280">
        <f>'13. RL Sociālekonomiskā an.'!Q3</f>
        <v>12</v>
      </c>
      <c r="R3" s="280">
        <f>'13. RL Sociālekonomiskā an.'!R3</f>
        <v>13</v>
      </c>
      <c r="S3" s="280">
        <f>'13. RL Sociālekonomiskā an.'!S3</f>
        <v>14</v>
      </c>
      <c r="T3" s="280">
        <f>'13. RL Sociālekonomiskā an.'!T3</f>
        <v>15</v>
      </c>
      <c r="U3" s="280">
        <f>'13. RL Sociālekonomiskā an.'!U3</f>
        <v>16</v>
      </c>
      <c r="V3" s="280">
        <f>'13. RL Sociālekonomiskā an.'!V3</f>
        <v>17</v>
      </c>
      <c r="W3" s="280">
        <f>'13. RL Sociālekonomiskā an.'!W3</f>
        <v>18</v>
      </c>
      <c r="X3" s="280">
        <f>'13. RL Sociālekonomiskā an.'!X3</f>
        <v>19</v>
      </c>
      <c r="Y3" s="280">
        <f>'13. RL Sociālekonomiskā an.'!Y3</f>
        <v>20</v>
      </c>
      <c r="Z3" s="280">
        <f>'13. RL Sociālekonomiskā an.'!Z3</f>
        <v>21</v>
      </c>
      <c r="AA3" s="280">
        <f>'13. RL Sociālekonomiskā an.'!AA3</f>
        <v>22</v>
      </c>
      <c r="AB3" s="280">
        <f>'13. RL Sociālekonomiskā an.'!AB3</f>
        <v>23</v>
      </c>
      <c r="AC3" s="280">
        <f>'13. RL Sociālekonomiskā an.'!AC3</f>
        <v>24</v>
      </c>
      <c r="AD3" s="280">
        <f>'13. RL Sociālekonomiskā an.'!AD3</f>
        <v>25</v>
      </c>
      <c r="AE3" s="280">
        <f>'13. RL Sociālekonomiskā an.'!AE3</f>
        <v>26</v>
      </c>
      <c r="AF3" s="280">
        <f>'13. RL Sociālekonomiskā an.'!AF3</f>
        <v>27</v>
      </c>
      <c r="AG3" s="280">
        <f>'13. RL Sociālekonomiskā an.'!AG3</f>
        <v>28</v>
      </c>
      <c r="AH3" s="280">
        <f>'13. RL Sociālekonomiskā an.'!AH3</f>
        <v>29</v>
      </c>
      <c r="AI3" s="280">
        <f>'13. RL Sociālekonomiskā an.'!AI3</f>
        <v>30</v>
      </c>
      <c r="AJ3" s="152"/>
    </row>
    <row r="4" spans="1:66">
      <c r="A4" s="158"/>
      <c r="B4" s="159"/>
      <c r="C4" s="159"/>
      <c r="D4" s="160"/>
      <c r="E4" s="160" t="s">
        <v>1</v>
      </c>
      <c r="F4" s="161" t="str">
        <f>'13. RL Sociālekonomiskā an.'!F4</f>
        <v>2014-Izvēlieties gadu</v>
      </c>
      <c r="G4" s="161" t="e">
        <f>'13. RL Sociālekonomiskā an.'!G4</f>
        <v>#VALUE!</v>
      </c>
      <c r="H4" s="161" t="e">
        <f>'13. RL Sociālekonomiskā an.'!H4</f>
        <v>#VALUE!</v>
      </c>
      <c r="I4" s="161" t="e">
        <f>'13. RL Sociālekonomiskā an.'!I4</f>
        <v>#VALUE!</v>
      </c>
      <c r="J4" s="161" t="e">
        <f>'13. RL Sociālekonomiskā an.'!J4</f>
        <v>#VALUE!</v>
      </c>
      <c r="K4" s="161" t="e">
        <f>'13. RL Sociālekonomiskā an.'!K4</f>
        <v>#VALUE!</v>
      </c>
      <c r="L4" s="161" t="e">
        <f>'13. RL Sociālekonomiskā an.'!L4</f>
        <v>#VALUE!</v>
      </c>
      <c r="M4" s="161" t="e">
        <f>'13. RL Sociālekonomiskā an.'!M4</f>
        <v>#VALUE!</v>
      </c>
      <c r="N4" s="161" t="e">
        <f>'13. RL Sociālekonomiskā an.'!N4</f>
        <v>#VALUE!</v>
      </c>
      <c r="O4" s="161" t="e">
        <f>'13. RL Sociālekonomiskā an.'!O4</f>
        <v>#VALUE!</v>
      </c>
      <c r="P4" s="161" t="e">
        <f>'13. RL Sociālekonomiskā an.'!P4</f>
        <v>#VALUE!</v>
      </c>
      <c r="Q4" s="161" t="e">
        <f>'13. RL Sociālekonomiskā an.'!Q4</f>
        <v>#VALUE!</v>
      </c>
      <c r="R4" s="161" t="e">
        <f>'13. RL Sociālekonomiskā an.'!R4</f>
        <v>#VALUE!</v>
      </c>
      <c r="S4" s="161" t="e">
        <f>'13. RL Sociālekonomiskā an.'!S4</f>
        <v>#VALUE!</v>
      </c>
      <c r="T4" s="161" t="e">
        <f>'13. RL Sociālekonomiskā an.'!T4</f>
        <v>#VALUE!</v>
      </c>
      <c r="U4" s="161" t="e">
        <f>'13. RL Sociālekonomiskā an.'!U4</f>
        <v>#VALUE!</v>
      </c>
      <c r="V4" s="161" t="e">
        <f>'13. RL Sociālekonomiskā an.'!V4</f>
        <v>#VALUE!</v>
      </c>
      <c r="W4" s="161" t="e">
        <f>'13. RL Sociālekonomiskā an.'!W4</f>
        <v>#VALUE!</v>
      </c>
      <c r="X4" s="161" t="e">
        <f>'13. RL Sociālekonomiskā an.'!X4</f>
        <v>#VALUE!</v>
      </c>
      <c r="Y4" s="161" t="e">
        <f>'13. RL Sociālekonomiskā an.'!Y4</f>
        <v>#VALUE!</v>
      </c>
      <c r="Z4" s="161" t="e">
        <f>'13. RL Sociālekonomiskā an.'!Z4</f>
        <v>#VALUE!</v>
      </c>
      <c r="AA4" s="161" t="e">
        <f>'13. RL Sociālekonomiskā an.'!AA4</f>
        <v>#VALUE!</v>
      </c>
      <c r="AB4" s="161" t="e">
        <f>'13. RL Sociālekonomiskā an.'!AB4</f>
        <v>#VALUE!</v>
      </c>
      <c r="AC4" s="161" t="e">
        <f>'13. RL Sociālekonomiskā an.'!AC4</f>
        <v>#VALUE!</v>
      </c>
      <c r="AD4" s="161" t="e">
        <f>'13. RL Sociālekonomiskā an.'!AD4</f>
        <v>#VALUE!</v>
      </c>
      <c r="AE4" s="161" t="e">
        <f>'13. RL Sociālekonomiskā an.'!AE4</f>
        <v>#VALUE!</v>
      </c>
      <c r="AF4" s="161" t="e">
        <f>'13. RL Sociālekonomiskā an.'!AF4</f>
        <v>#VALUE!</v>
      </c>
      <c r="AG4" s="161" t="e">
        <f>'13. RL Sociālekonomiskā an.'!AG4</f>
        <v>#VALUE!</v>
      </c>
      <c r="AH4" s="161" t="e">
        <f>'13. RL Sociālekonomiskā an.'!AH4</f>
        <v>#VALUE!</v>
      </c>
      <c r="AI4" s="161" t="e">
        <f>'13. RL Sociālekonomiskā an.'!AI4</f>
        <v>#VALUE!</v>
      </c>
      <c r="AJ4" s="162" t="s">
        <v>2</v>
      </c>
    </row>
    <row r="5" spans="1:66">
      <c r="A5" s="24"/>
      <c r="B5" s="24"/>
      <c r="C5" s="24"/>
      <c r="D5" s="24"/>
      <c r="E5" s="25"/>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row>
    <row r="6" spans="1:66">
      <c r="A6" s="163"/>
      <c r="B6" s="164" t="s">
        <v>120</v>
      </c>
      <c r="C6" s="164"/>
      <c r="D6" s="164"/>
      <c r="E6" s="164"/>
      <c r="F6" s="165"/>
      <c r="G6" s="165"/>
      <c r="H6" s="165"/>
      <c r="I6" s="165"/>
      <c r="J6" s="165"/>
      <c r="K6" s="165"/>
      <c r="L6" s="165"/>
      <c r="M6" s="165"/>
      <c r="N6" s="165"/>
      <c r="O6" s="165"/>
      <c r="P6" s="165"/>
      <c r="Q6" s="165"/>
      <c r="R6" s="165"/>
      <c r="S6" s="165"/>
      <c r="T6" s="165"/>
      <c r="U6" s="165"/>
      <c r="V6" s="165"/>
      <c r="W6" s="165"/>
      <c r="X6" s="165"/>
      <c r="Y6" s="165"/>
      <c r="Z6" s="165"/>
      <c r="AA6" s="165"/>
      <c r="AB6" s="165"/>
      <c r="AC6" s="165"/>
      <c r="AD6" s="165"/>
      <c r="AE6" s="165"/>
      <c r="AF6" s="165"/>
      <c r="AG6" s="165"/>
      <c r="AH6" s="165"/>
      <c r="AI6" s="165"/>
      <c r="AJ6" s="166"/>
    </row>
    <row r="7" spans="1:66">
      <c r="A7" s="154" t="s">
        <v>344</v>
      </c>
      <c r="B7" s="154"/>
      <c r="C7" s="154"/>
      <c r="D7" s="154"/>
      <c r="E7" s="294"/>
      <c r="F7" s="329" t="e">
        <f>SUM(F8:F14)</f>
        <v>#N/A</v>
      </c>
      <c r="G7" s="225" t="e">
        <f t="shared" ref="G7:AG7" si="0">SUM(G8:G14)</f>
        <v>#N/A</v>
      </c>
      <c r="H7" s="225" t="e">
        <f t="shared" si="0"/>
        <v>#N/A</v>
      </c>
      <c r="I7" s="225" t="e">
        <f t="shared" si="0"/>
        <v>#N/A</v>
      </c>
      <c r="J7" s="225" t="e">
        <f t="shared" si="0"/>
        <v>#N/A</v>
      </c>
      <c r="K7" s="225" t="e">
        <f t="shared" si="0"/>
        <v>#N/A</v>
      </c>
      <c r="L7" s="225" t="e">
        <f t="shared" si="0"/>
        <v>#N/A</v>
      </c>
      <c r="M7" s="225" t="e">
        <f t="shared" si="0"/>
        <v>#N/A</v>
      </c>
      <c r="N7" s="225">
        <f t="shared" si="0"/>
        <v>0</v>
      </c>
      <c r="O7" s="225">
        <f t="shared" si="0"/>
        <v>0</v>
      </c>
      <c r="P7" s="225">
        <f t="shared" si="0"/>
        <v>0</v>
      </c>
      <c r="Q7" s="225">
        <f t="shared" si="0"/>
        <v>0</v>
      </c>
      <c r="R7" s="225">
        <f t="shared" ref="R7" si="1">SUM(R8:R14)</f>
        <v>0</v>
      </c>
      <c r="S7" s="225">
        <f t="shared" ref="S7:AC7" si="2">SUM(S8:S14)</f>
        <v>0</v>
      </c>
      <c r="T7" s="225">
        <f t="shared" si="2"/>
        <v>0</v>
      </c>
      <c r="U7" s="225">
        <f t="shared" si="2"/>
        <v>0</v>
      </c>
      <c r="V7" s="225">
        <f t="shared" si="2"/>
        <v>0</v>
      </c>
      <c r="W7" s="225">
        <f t="shared" si="2"/>
        <v>0</v>
      </c>
      <c r="X7" s="225">
        <f t="shared" si="2"/>
        <v>0</v>
      </c>
      <c r="Y7" s="225">
        <f t="shared" si="2"/>
        <v>0</v>
      </c>
      <c r="Z7" s="225">
        <f t="shared" si="2"/>
        <v>0</v>
      </c>
      <c r="AA7" s="225">
        <f t="shared" si="2"/>
        <v>0</v>
      </c>
      <c r="AB7" s="225">
        <f t="shared" si="2"/>
        <v>0</v>
      </c>
      <c r="AC7" s="225">
        <f t="shared" si="2"/>
        <v>0</v>
      </c>
      <c r="AD7" s="225">
        <f>SUM(AD8:AD14)</f>
        <v>0</v>
      </c>
      <c r="AE7" s="225">
        <f t="shared" si="0"/>
        <v>0</v>
      </c>
      <c r="AF7" s="225">
        <f t="shared" si="0"/>
        <v>0</v>
      </c>
      <c r="AG7" s="225">
        <f t="shared" si="0"/>
        <v>0</v>
      </c>
      <c r="AH7" s="225">
        <f t="shared" ref="AH7" si="3">SUM(AH8:AH14)</f>
        <v>0</v>
      </c>
      <c r="AI7" s="229">
        <f t="shared" ref="AI7" si="4">SUM(AI8:AI14)</f>
        <v>0</v>
      </c>
      <c r="AJ7" s="330" t="e">
        <f t="shared" ref="AJ7:AJ20" si="5">SUM(F7:AI7)</f>
        <v>#N/A</v>
      </c>
      <c r="AM7" s="637"/>
    </row>
    <row r="8" spans="1:66">
      <c r="A8" s="13"/>
      <c r="B8" s="61" t="s">
        <v>3</v>
      </c>
      <c r="C8" s="13" t="s">
        <v>315</v>
      </c>
      <c r="D8" s="13"/>
      <c r="E8" s="73" t="s">
        <v>179</v>
      </c>
      <c r="F8" s="193">
        <f>'12. RL Investīciju n.pl.'!E6</f>
        <v>0</v>
      </c>
      <c r="G8" s="194">
        <f>'12. RL Investīciju n.pl.'!F6</f>
        <v>0</v>
      </c>
      <c r="H8" s="194">
        <f>'12. RL Investīciju n.pl.'!G6</f>
        <v>0</v>
      </c>
      <c r="I8" s="194">
        <f>'12. RL Investīciju n.pl.'!H6</f>
        <v>0</v>
      </c>
      <c r="J8" s="194">
        <f>'12. RL Investīciju n.pl.'!I6</f>
        <v>0</v>
      </c>
      <c r="K8" s="194">
        <f>'12. RL Investīciju n.pl.'!J6</f>
        <v>0</v>
      </c>
      <c r="L8" s="194">
        <f>'12. RL Investīciju n.pl.'!K6</f>
        <v>0</v>
      </c>
      <c r="M8" s="194">
        <f>'12. RL Investīciju n.pl.'!L6</f>
        <v>0</v>
      </c>
      <c r="N8" s="194">
        <f>'12. RL Investīciju n.pl.'!M6</f>
        <v>0</v>
      </c>
      <c r="O8" s="194">
        <f>'12. RL Investīciju n.pl.'!N6</f>
        <v>0</v>
      </c>
      <c r="P8" s="194">
        <f>'12. RL Investīciju n.pl.'!O6</f>
        <v>0</v>
      </c>
      <c r="Q8" s="194">
        <f>'12. RL Investīciju n.pl.'!P6</f>
        <v>0</v>
      </c>
      <c r="R8" s="194">
        <f>'12. RL Investīciju n.pl.'!Q6</f>
        <v>0</v>
      </c>
      <c r="S8" s="194">
        <f>'12. RL Investīciju n.pl.'!R6</f>
        <v>0</v>
      </c>
      <c r="T8" s="194">
        <f>'12. RL Investīciju n.pl.'!S6</f>
        <v>0</v>
      </c>
      <c r="U8" s="194">
        <f>'12. RL Investīciju n.pl.'!T6</f>
        <v>0</v>
      </c>
      <c r="V8" s="194">
        <f>'12. RL Investīciju n.pl.'!U6</f>
        <v>0</v>
      </c>
      <c r="W8" s="194">
        <f>'12. RL Investīciju n.pl.'!V6</f>
        <v>0</v>
      </c>
      <c r="X8" s="194">
        <f>'12. RL Investīciju n.pl.'!W6</f>
        <v>0</v>
      </c>
      <c r="Y8" s="194">
        <f>'12. RL Investīciju n.pl.'!X6</f>
        <v>0</v>
      </c>
      <c r="Z8" s="194">
        <f>'12. RL Investīciju n.pl.'!Y6</f>
        <v>0</v>
      </c>
      <c r="AA8" s="194">
        <f>'12. RL Investīciju n.pl.'!Z6</f>
        <v>0</v>
      </c>
      <c r="AB8" s="194">
        <f>'12. RL Investīciju n.pl.'!AA6</f>
        <v>0</v>
      </c>
      <c r="AC8" s="194">
        <f>'12. RL Investīciju n.pl.'!AB6</f>
        <v>0</v>
      </c>
      <c r="AD8" s="194">
        <f>'12. RL Investīciju n.pl.'!AC6</f>
        <v>0</v>
      </c>
      <c r="AE8" s="194">
        <f>'12. RL Investīciju n.pl.'!AD6</f>
        <v>0</v>
      </c>
      <c r="AF8" s="194">
        <f>'12. RL Investīciju n.pl.'!AE6</f>
        <v>0</v>
      </c>
      <c r="AG8" s="194">
        <f>'12. RL Investīciju n.pl.'!AF6</f>
        <v>0</v>
      </c>
      <c r="AH8" s="194">
        <f>'12. RL Investīciju n.pl.'!AG6</f>
        <v>0</v>
      </c>
      <c r="AI8" s="194">
        <f>'12. RL Investīciju n.pl.'!AH6</f>
        <v>0</v>
      </c>
      <c r="AJ8" s="642">
        <f t="shared" si="5"/>
        <v>0</v>
      </c>
      <c r="AM8" s="82"/>
      <c r="AN8" s="82"/>
    </row>
    <row r="9" spans="1:66">
      <c r="A9" s="13"/>
      <c r="B9" s="78" t="s">
        <v>5</v>
      </c>
      <c r="C9" s="13" t="s">
        <v>84</v>
      </c>
      <c r="D9" s="13"/>
      <c r="E9" s="73" t="s">
        <v>179</v>
      </c>
      <c r="F9" s="336"/>
      <c r="G9" s="337"/>
      <c r="H9" s="337"/>
      <c r="I9" s="337"/>
      <c r="J9" s="337"/>
      <c r="K9" s="337"/>
      <c r="L9" s="337"/>
      <c r="M9" s="337"/>
      <c r="N9" s="337"/>
      <c r="O9" s="337"/>
      <c r="P9" s="337"/>
      <c r="Q9" s="337"/>
      <c r="R9" s="337"/>
      <c r="S9" s="337"/>
      <c r="T9" s="337"/>
      <c r="U9" s="337"/>
      <c r="V9" s="337"/>
      <c r="W9" s="337"/>
      <c r="X9" s="337"/>
      <c r="Y9" s="337"/>
      <c r="Z9" s="337"/>
      <c r="AA9" s="337"/>
      <c r="AB9" s="337"/>
      <c r="AC9" s="337"/>
      <c r="AD9" s="337"/>
      <c r="AE9" s="337"/>
      <c r="AF9" s="337"/>
      <c r="AG9" s="337"/>
      <c r="AH9" s="337"/>
      <c r="AI9" s="337"/>
      <c r="AJ9" s="642">
        <f t="shared" si="5"/>
        <v>0</v>
      </c>
      <c r="AM9" s="82"/>
      <c r="AN9" s="82"/>
    </row>
    <row r="10" spans="1:66">
      <c r="A10" s="13"/>
      <c r="B10" s="61" t="s">
        <v>7</v>
      </c>
      <c r="C10" s="21" t="s">
        <v>265</v>
      </c>
      <c r="D10" s="13"/>
      <c r="E10" s="73" t="s">
        <v>179</v>
      </c>
      <c r="F10" s="336"/>
      <c r="G10" s="337"/>
      <c r="H10" s="337"/>
      <c r="I10" s="337"/>
      <c r="J10" s="337"/>
      <c r="K10" s="337"/>
      <c r="L10" s="337"/>
      <c r="M10" s="337"/>
      <c r="N10" s="337"/>
      <c r="O10" s="337"/>
      <c r="P10" s="337"/>
      <c r="Q10" s="337"/>
      <c r="R10" s="337"/>
      <c r="S10" s="337"/>
      <c r="T10" s="337"/>
      <c r="U10" s="337"/>
      <c r="V10" s="337"/>
      <c r="W10" s="337"/>
      <c r="X10" s="337"/>
      <c r="Y10" s="337"/>
      <c r="Z10" s="337"/>
      <c r="AA10" s="337"/>
      <c r="AB10" s="337"/>
      <c r="AC10" s="337"/>
      <c r="AD10" s="337"/>
      <c r="AE10" s="337"/>
      <c r="AF10" s="337"/>
      <c r="AG10" s="337"/>
      <c r="AH10" s="337"/>
      <c r="AI10" s="337"/>
      <c r="AJ10" s="642">
        <f t="shared" si="5"/>
        <v>0</v>
      </c>
      <c r="AM10" s="82"/>
      <c r="AN10" s="82"/>
    </row>
    <row r="11" spans="1:66">
      <c r="A11" s="13"/>
      <c r="B11" s="61" t="s">
        <v>11</v>
      </c>
      <c r="C11" s="21" t="s">
        <v>706</v>
      </c>
      <c r="D11" s="13"/>
      <c r="E11" s="73" t="s">
        <v>179</v>
      </c>
      <c r="F11" s="336"/>
      <c r="G11" s="337"/>
      <c r="H11" s="337"/>
      <c r="I11" s="337"/>
      <c r="J11" s="337"/>
      <c r="K11" s="337"/>
      <c r="L11" s="337"/>
      <c r="M11" s="337"/>
      <c r="N11" s="337"/>
      <c r="O11" s="337"/>
      <c r="P11" s="337"/>
      <c r="Q11" s="337"/>
      <c r="R11" s="337"/>
      <c r="S11" s="337"/>
      <c r="T11" s="337"/>
      <c r="U11" s="337"/>
      <c r="V11" s="337"/>
      <c r="W11" s="337"/>
      <c r="X11" s="337"/>
      <c r="Y11" s="337"/>
      <c r="Z11" s="337"/>
      <c r="AA11" s="337"/>
      <c r="AB11" s="337"/>
      <c r="AC11" s="337"/>
      <c r="AD11" s="337"/>
      <c r="AE11" s="337"/>
      <c r="AF11" s="337"/>
      <c r="AG11" s="337"/>
      <c r="AH11" s="337"/>
      <c r="AI11" s="337"/>
      <c r="AJ11" s="642">
        <f t="shared" si="5"/>
        <v>0</v>
      </c>
      <c r="AN11" s="82"/>
    </row>
    <row r="12" spans="1:66">
      <c r="A12" s="13"/>
      <c r="B12" s="61" t="s">
        <v>47</v>
      </c>
      <c r="C12" s="21" t="s">
        <v>658</v>
      </c>
      <c r="D12" s="13"/>
      <c r="E12" s="73" t="s">
        <v>179</v>
      </c>
      <c r="F12" s="193" t="e">
        <f>('15. PIV 2.pielikums Fin. plāns'!B6+'15. PIV 2.pielikums Fin. plāns'!C6)</f>
        <v>#N/A</v>
      </c>
      <c r="G12" s="194" t="e">
        <f>'15. PIV 2.pielikums Fin. plāns'!D6</f>
        <v>#N/A</v>
      </c>
      <c r="H12" s="194" t="e">
        <f>'15. PIV 2.pielikums Fin. plāns'!E6</f>
        <v>#N/A</v>
      </c>
      <c r="I12" s="194" t="e">
        <f>'15. PIV 2.pielikums Fin. plāns'!F6</f>
        <v>#N/A</v>
      </c>
      <c r="J12" s="194" t="e">
        <f>'15. PIV 2.pielikums Fin. plāns'!G6</f>
        <v>#N/A</v>
      </c>
      <c r="K12" s="194" t="e">
        <f>'15. PIV 2.pielikums Fin. plāns'!H6</f>
        <v>#N/A</v>
      </c>
      <c r="L12" s="194" t="e">
        <f>'15. PIV 2.pielikums Fin. plāns'!I6</f>
        <v>#N/A</v>
      </c>
      <c r="M12" s="194" t="e">
        <f>'15. PIV 2.pielikums Fin. plāns'!J6</f>
        <v>#N/A</v>
      </c>
      <c r="N12" s="643"/>
      <c r="O12" s="643"/>
      <c r="P12" s="643"/>
      <c r="Q12" s="643"/>
      <c r="R12" s="643"/>
      <c r="S12" s="643"/>
      <c r="T12" s="643"/>
      <c r="U12" s="643"/>
      <c r="V12" s="643"/>
      <c r="W12" s="643"/>
      <c r="X12" s="643"/>
      <c r="Y12" s="643"/>
      <c r="Z12" s="643"/>
      <c r="AA12" s="643"/>
      <c r="AB12" s="643"/>
      <c r="AC12" s="643"/>
      <c r="AD12" s="643"/>
      <c r="AE12" s="643"/>
      <c r="AF12" s="643"/>
      <c r="AG12" s="643"/>
      <c r="AH12" s="643"/>
      <c r="AI12" s="644"/>
      <c r="AJ12" s="642" t="e">
        <f t="shared" si="5"/>
        <v>#N/A</v>
      </c>
      <c r="AN12" s="82"/>
    </row>
    <row r="13" spans="1:66">
      <c r="A13" s="13"/>
      <c r="B13" s="61" t="s">
        <v>48</v>
      </c>
      <c r="C13" s="13" t="s">
        <v>55</v>
      </c>
      <c r="D13" s="13"/>
      <c r="E13" s="73" t="s">
        <v>179</v>
      </c>
      <c r="F13" s="193">
        <f>'15. PIV 2.pielikums Fin. plāns'!B5+'15. PIV 2.pielikums Fin. plāns'!C5</f>
        <v>0</v>
      </c>
      <c r="G13" s="194">
        <f>'15. PIV 2.pielikums Fin. plāns'!D5</f>
        <v>0</v>
      </c>
      <c r="H13" s="194">
        <f>'15. PIV 2.pielikums Fin. plāns'!E5</f>
        <v>0</v>
      </c>
      <c r="I13" s="194">
        <f>'15. PIV 2.pielikums Fin. plāns'!F5</f>
        <v>0</v>
      </c>
      <c r="J13" s="194">
        <f>'15. PIV 2.pielikums Fin. plāns'!G5</f>
        <v>0</v>
      </c>
      <c r="K13" s="194">
        <f>'15. PIV 2.pielikums Fin. plāns'!H5</f>
        <v>0</v>
      </c>
      <c r="L13" s="194">
        <f>'15. PIV 2.pielikums Fin. plāns'!I5</f>
        <v>0</v>
      </c>
      <c r="M13" s="194">
        <f>'15. PIV 2.pielikums Fin. plāns'!J5</f>
        <v>0</v>
      </c>
      <c r="N13" s="643"/>
      <c r="O13" s="643"/>
      <c r="P13" s="643"/>
      <c r="Q13" s="643"/>
      <c r="R13" s="643"/>
      <c r="S13" s="643"/>
      <c r="T13" s="643"/>
      <c r="U13" s="643"/>
      <c r="V13" s="643"/>
      <c r="W13" s="643"/>
      <c r="X13" s="643"/>
      <c r="Y13" s="643"/>
      <c r="Z13" s="643"/>
      <c r="AA13" s="643"/>
      <c r="AB13" s="643"/>
      <c r="AC13" s="643"/>
      <c r="AD13" s="643"/>
      <c r="AE13" s="643"/>
      <c r="AF13" s="643"/>
      <c r="AG13" s="643"/>
      <c r="AH13" s="643"/>
      <c r="AI13" s="644"/>
      <c r="AJ13" s="642">
        <f t="shared" si="5"/>
        <v>0</v>
      </c>
      <c r="AK13" s="23" t="e">
        <f>AJ13='8. AL budžets kopā'!#REF!</f>
        <v>#REF!</v>
      </c>
      <c r="AN13" s="82"/>
    </row>
    <row r="14" spans="1:66">
      <c r="A14" s="13"/>
      <c r="B14" s="61" t="s">
        <v>49</v>
      </c>
      <c r="C14" s="21" t="s">
        <v>10</v>
      </c>
      <c r="D14" s="13"/>
      <c r="E14" s="73" t="s">
        <v>179</v>
      </c>
      <c r="F14" s="193">
        <f>'12. RL Investīciju n.pl.'!E11</f>
        <v>0</v>
      </c>
      <c r="G14" s="194">
        <f>'12. RL Investīciju n.pl.'!F11</f>
        <v>0</v>
      </c>
      <c r="H14" s="194">
        <f>'12. RL Investīciju n.pl.'!G11</f>
        <v>0</v>
      </c>
      <c r="I14" s="194">
        <f>'12. RL Investīciju n.pl.'!H11</f>
        <v>0</v>
      </c>
      <c r="J14" s="194">
        <f>'12. RL Investīciju n.pl.'!I11</f>
        <v>0</v>
      </c>
      <c r="K14" s="194">
        <f>'12. RL Investīciju n.pl.'!J11</f>
        <v>0</v>
      </c>
      <c r="L14" s="194">
        <f>'12. RL Investīciju n.pl.'!K11</f>
        <v>0</v>
      </c>
      <c r="M14" s="194">
        <f>'12. RL Investīciju n.pl.'!L11</f>
        <v>0</v>
      </c>
      <c r="N14" s="194">
        <f>'12. RL Investīciju n.pl.'!M11</f>
        <v>0</v>
      </c>
      <c r="O14" s="194">
        <f>'12. RL Investīciju n.pl.'!N11</f>
        <v>0</v>
      </c>
      <c r="P14" s="194">
        <f>'12. RL Investīciju n.pl.'!O11</f>
        <v>0</v>
      </c>
      <c r="Q14" s="194">
        <f>'12. RL Investīciju n.pl.'!P11</f>
        <v>0</v>
      </c>
      <c r="R14" s="194">
        <f>'12. RL Investīciju n.pl.'!Q11</f>
        <v>0</v>
      </c>
      <c r="S14" s="194">
        <f>'12. RL Investīciju n.pl.'!R11</f>
        <v>0</v>
      </c>
      <c r="T14" s="194">
        <f>'12. RL Investīciju n.pl.'!S11</f>
        <v>0</v>
      </c>
      <c r="U14" s="194">
        <f>'12. RL Investīciju n.pl.'!T11</f>
        <v>0</v>
      </c>
      <c r="V14" s="194">
        <f>'12. RL Investīciju n.pl.'!U11</f>
        <v>0</v>
      </c>
      <c r="W14" s="194">
        <f>'12. RL Investīciju n.pl.'!V11</f>
        <v>0</v>
      </c>
      <c r="X14" s="194">
        <f>'12. RL Investīciju n.pl.'!W11</f>
        <v>0</v>
      </c>
      <c r="Y14" s="194">
        <f>'12. RL Investīciju n.pl.'!X11</f>
        <v>0</v>
      </c>
      <c r="Z14" s="194">
        <f>'12. RL Investīciju n.pl.'!Y11</f>
        <v>0</v>
      </c>
      <c r="AA14" s="194">
        <f>'12. RL Investīciju n.pl.'!Z11</f>
        <v>0</v>
      </c>
      <c r="AB14" s="194">
        <f>'12. RL Investīciju n.pl.'!AA11</f>
        <v>0</v>
      </c>
      <c r="AC14" s="194">
        <f>'12. RL Investīciju n.pl.'!AB11</f>
        <v>0</v>
      </c>
      <c r="AD14" s="194">
        <f>'12. RL Investīciju n.pl.'!AC11</f>
        <v>0</v>
      </c>
      <c r="AE14" s="194">
        <f>'12. RL Investīciju n.pl.'!AD11</f>
        <v>0</v>
      </c>
      <c r="AF14" s="194">
        <f>'12. RL Investīciju n.pl.'!AE11</f>
        <v>0</v>
      </c>
      <c r="AG14" s="194">
        <f>'12. RL Investīciju n.pl.'!AF11</f>
        <v>0</v>
      </c>
      <c r="AH14" s="194">
        <f>'12. RL Investīciju n.pl.'!AG11</f>
        <v>0</v>
      </c>
      <c r="AI14" s="194">
        <f>'12. RL Investīciju n.pl.'!AH11</f>
        <v>0</v>
      </c>
      <c r="AJ14" s="642">
        <f t="shared" si="5"/>
        <v>0</v>
      </c>
      <c r="AN14" s="638"/>
    </row>
    <row r="15" spans="1:66">
      <c r="A15" s="154" t="s">
        <v>345</v>
      </c>
      <c r="B15" s="154"/>
      <c r="C15" s="154"/>
      <c r="D15" s="154"/>
      <c r="E15" s="294"/>
      <c r="F15" s="329">
        <f>SUM(F16:F20)</f>
        <v>0</v>
      </c>
      <c r="G15" s="225">
        <f t="shared" ref="G15:AI15" si="6">SUM(G16:G20)</f>
        <v>0</v>
      </c>
      <c r="H15" s="225">
        <f t="shared" si="6"/>
        <v>0</v>
      </c>
      <c r="I15" s="225">
        <f t="shared" si="6"/>
        <v>0</v>
      </c>
      <c r="J15" s="225">
        <f t="shared" si="6"/>
        <v>0</v>
      </c>
      <c r="K15" s="225">
        <f t="shared" si="6"/>
        <v>0</v>
      </c>
      <c r="L15" s="225">
        <f t="shared" si="6"/>
        <v>0</v>
      </c>
      <c r="M15" s="225">
        <f t="shared" si="6"/>
        <v>0</v>
      </c>
      <c r="N15" s="225">
        <f t="shared" si="6"/>
        <v>0</v>
      </c>
      <c r="O15" s="225">
        <f t="shared" si="6"/>
        <v>0</v>
      </c>
      <c r="P15" s="225">
        <f t="shared" si="6"/>
        <v>0</v>
      </c>
      <c r="Q15" s="225">
        <f t="shared" si="6"/>
        <v>0</v>
      </c>
      <c r="R15" s="225">
        <f t="shared" si="6"/>
        <v>0</v>
      </c>
      <c r="S15" s="225">
        <f t="shared" si="6"/>
        <v>0</v>
      </c>
      <c r="T15" s="225">
        <f t="shared" si="6"/>
        <v>0</v>
      </c>
      <c r="U15" s="225">
        <f t="shared" si="6"/>
        <v>0</v>
      </c>
      <c r="V15" s="225">
        <f t="shared" si="6"/>
        <v>0</v>
      </c>
      <c r="W15" s="225">
        <f t="shared" si="6"/>
        <v>0</v>
      </c>
      <c r="X15" s="225">
        <f t="shared" si="6"/>
        <v>0</v>
      </c>
      <c r="Y15" s="225">
        <f t="shared" si="6"/>
        <v>0</v>
      </c>
      <c r="Z15" s="225">
        <f t="shared" si="6"/>
        <v>0</v>
      </c>
      <c r="AA15" s="225">
        <f t="shared" si="6"/>
        <v>0</v>
      </c>
      <c r="AB15" s="225">
        <f t="shared" si="6"/>
        <v>0</v>
      </c>
      <c r="AC15" s="225">
        <f t="shared" si="6"/>
        <v>0</v>
      </c>
      <c r="AD15" s="225">
        <f t="shared" si="6"/>
        <v>0</v>
      </c>
      <c r="AE15" s="225">
        <f t="shared" si="6"/>
        <v>0</v>
      </c>
      <c r="AF15" s="225">
        <f t="shared" si="6"/>
        <v>0</v>
      </c>
      <c r="AG15" s="225">
        <f t="shared" si="6"/>
        <v>0</v>
      </c>
      <c r="AH15" s="225">
        <f t="shared" si="6"/>
        <v>0</v>
      </c>
      <c r="AI15" s="229">
        <f t="shared" si="6"/>
        <v>0</v>
      </c>
      <c r="AJ15" s="330">
        <f t="shared" si="5"/>
        <v>0</v>
      </c>
    </row>
    <row r="16" spans="1:66">
      <c r="A16" s="13"/>
      <c r="B16" s="61" t="s">
        <v>14</v>
      </c>
      <c r="C16" s="13" t="s">
        <v>445</v>
      </c>
      <c r="D16" s="13"/>
      <c r="E16" s="73" t="s">
        <v>179</v>
      </c>
      <c r="F16" s="193">
        <f>'3. DL invest.n.pl.AR pr.'!F16</f>
        <v>0</v>
      </c>
      <c r="G16" s="194">
        <f>'3. DL invest.n.pl.AR pr.'!G16</f>
        <v>0</v>
      </c>
      <c r="H16" s="194">
        <f>'3. DL invest.n.pl.AR pr.'!H16</f>
        <v>0</v>
      </c>
      <c r="I16" s="194">
        <f>'3. DL invest.n.pl.AR pr.'!I16</f>
        <v>0</v>
      </c>
      <c r="J16" s="194">
        <f>'3. DL invest.n.pl.AR pr.'!J16</f>
        <v>0</v>
      </c>
      <c r="K16" s="194">
        <f>'3. DL invest.n.pl.AR pr.'!K16</f>
        <v>0</v>
      </c>
      <c r="L16" s="194">
        <f>'3. DL invest.n.pl.AR pr.'!L16</f>
        <v>0</v>
      </c>
      <c r="M16" s="194">
        <f>'3. DL invest.n.pl.AR pr.'!M16</f>
        <v>0</v>
      </c>
      <c r="N16" s="194">
        <f>'3. DL invest.n.pl.AR pr.'!N16</f>
        <v>0</v>
      </c>
      <c r="O16" s="194">
        <f>'3. DL invest.n.pl.AR pr.'!O16</f>
        <v>0</v>
      </c>
      <c r="P16" s="194">
        <f>'3. DL invest.n.pl.AR pr.'!P16</f>
        <v>0</v>
      </c>
      <c r="Q16" s="194">
        <f>'3. DL invest.n.pl.AR pr.'!Q16</f>
        <v>0</v>
      </c>
      <c r="R16" s="194">
        <f>'3. DL invest.n.pl.AR pr.'!R16</f>
        <v>0</v>
      </c>
      <c r="S16" s="194">
        <f>'3. DL invest.n.pl.AR pr.'!S16</f>
        <v>0</v>
      </c>
      <c r="T16" s="194">
        <f>'3. DL invest.n.pl.AR pr.'!T16</f>
        <v>0</v>
      </c>
      <c r="U16" s="194">
        <f>'3. DL invest.n.pl.AR pr.'!U16</f>
        <v>0</v>
      </c>
      <c r="V16" s="194">
        <f>'3. DL invest.n.pl.AR pr.'!V16</f>
        <v>0</v>
      </c>
      <c r="W16" s="194">
        <f>'3. DL invest.n.pl.AR pr.'!W16</f>
        <v>0</v>
      </c>
      <c r="X16" s="194">
        <f>'3. DL invest.n.pl.AR pr.'!X16</f>
        <v>0</v>
      </c>
      <c r="Y16" s="194">
        <f>'3. DL invest.n.pl.AR pr.'!Y16</f>
        <v>0</v>
      </c>
      <c r="Z16" s="194">
        <f>'3. DL invest.n.pl.AR pr.'!Z16</f>
        <v>0</v>
      </c>
      <c r="AA16" s="194">
        <f>'3. DL invest.n.pl.AR pr.'!AA16</f>
        <v>0</v>
      </c>
      <c r="AB16" s="194">
        <f>'3. DL invest.n.pl.AR pr.'!AB16</f>
        <v>0</v>
      </c>
      <c r="AC16" s="194">
        <f>'3. DL invest.n.pl.AR pr.'!AC16</f>
        <v>0</v>
      </c>
      <c r="AD16" s="194">
        <f>'3. DL invest.n.pl.AR pr.'!AD16</f>
        <v>0</v>
      </c>
      <c r="AE16" s="194">
        <f>'3. DL invest.n.pl.AR pr.'!AE16</f>
        <v>0</v>
      </c>
      <c r="AF16" s="194">
        <f>'3. DL invest.n.pl.AR pr.'!AF16</f>
        <v>0</v>
      </c>
      <c r="AG16" s="194">
        <f>'3. DL invest.n.pl.AR pr.'!AG16</f>
        <v>0</v>
      </c>
      <c r="AH16" s="194">
        <f>'3. DL invest.n.pl.AR pr.'!AH16</f>
        <v>0</v>
      </c>
      <c r="AI16" s="194">
        <f>'3. DL invest.n.pl.AR pr.'!AI16</f>
        <v>0</v>
      </c>
      <c r="AJ16" s="642">
        <f t="shared" si="5"/>
        <v>0</v>
      </c>
    </row>
    <row r="17" spans="1:36">
      <c r="A17" s="13"/>
      <c r="B17" s="61" t="s">
        <v>16</v>
      </c>
      <c r="C17" s="13" t="s">
        <v>8</v>
      </c>
      <c r="D17" s="13"/>
      <c r="E17" s="73" t="s">
        <v>179</v>
      </c>
      <c r="F17" s="193">
        <f>'12. RL Investīciju n.pl.'!E8</f>
        <v>0</v>
      </c>
      <c r="G17" s="194">
        <f>'12. RL Investīciju n.pl.'!F8</f>
        <v>0</v>
      </c>
      <c r="H17" s="194">
        <f>'12. RL Investīciju n.pl.'!G8</f>
        <v>0</v>
      </c>
      <c r="I17" s="194">
        <f>'12. RL Investīciju n.pl.'!H8</f>
        <v>0</v>
      </c>
      <c r="J17" s="194">
        <f>'12. RL Investīciju n.pl.'!I8</f>
        <v>0</v>
      </c>
      <c r="K17" s="194">
        <f>'12. RL Investīciju n.pl.'!J8</f>
        <v>0</v>
      </c>
      <c r="L17" s="194">
        <f>'12. RL Investīciju n.pl.'!K8</f>
        <v>0</v>
      </c>
      <c r="M17" s="194">
        <f>'12. RL Investīciju n.pl.'!L8</f>
        <v>0</v>
      </c>
      <c r="N17" s="194">
        <f>'12. RL Investīciju n.pl.'!M8</f>
        <v>0</v>
      </c>
      <c r="O17" s="194">
        <f>'12. RL Investīciju n.pl.'!N8</f>
        <v>0</v>
      </c>
      <c r="P17" s="194">
        <f>'12. RL Investīciju n.pl.'!O8</f>
        <v>0</v>
      </c>
      <c r="Q17" s="194">
        <f>'12. RL Investīciju n.pl.'!P8</f>
        <v>0</v>
      </c>
      <c r="R17" s="194">
        <f>'12. RL Investīciju n.pl.'!Q8</f>
        <v>0</v>
      </c>
      <c r="S17" s="194">
        <f>'12. RL Investīciju n.pl.'!R8</f>
        <v>0</v>
      </c>
      <c r="T17" s="194">
        <f>'12. RL Investīciju n.pl.'!S8</f>
        <v>0</v>
      </c>
      <c r="U17" s="194">
        <f>'12. RL Investīciju n.pl.'!T8</f>
        <v>0</v>
      </c>
      <c r="V17" s="194">
        <f>'12. RL Investīciju n.pl.'!U8</f>
        <v>0</v>
      </c>
      <c r="W17" s="194">
        <f>'12. RL Investīciju n.pl.'!V8</f>
        <v>0</v>
      </c>
      <c r="X17" s="194">
        <f>'12. RL Investīciju n.pl.'!W8</f>
        <v>0</v>
      </c>
      <c r="Y17" s="194">
        <f>'12. RL Investīciju n.pl.'!X8</f>
        <v>0</v>
      </c>
      <c r="Z17" s="194">
        <f>'12. RL Investīciju n.pl.'!Y8</f>
        <v>0</v>
      </c>
      <c r="AA17" s="194">
        <f>'12. RL Investīciju n.pl.'!Z8</f>
        <v>0</v>
      </c>
      <c r="AB17" s="194">
        <f>'12. RL Investīciju n.pl.'!AA8</f>
        <v>0</v>
      </c>
      <c r="AC17" s="194">
        <f>'12. RL Investīciju n.pl.'!S8</f>
        <v>0</v>
      </c>
      <c r="AD17" s="194">
        <f>'12. RL Investīciju n.pl.'!T8</f>
        <v>0</v>
      </c>
      <c r="AE17" s="194">
        <f>'12. RL Investīciju n.pl.'!U8</f>
        <v>0</v>
      </c>
      <c r="AF17" s="194">
        <f>'12. RL Investīciju n.pl.'!V8</f>
        <v>0</v>
      </c>
      <c r="AG17" s="194">
        <f>'12. RL Investīciju n.pl.'!W8</f>
        <v>0</v>
      </c>
      <c r="AH17" s="194">
        <f>'12. RL Investīciju n.pl.'!X8</f>
        <v>0</v>
      </c>
      <c r="AI17" s="645">
        <f>'12. RL Investīciju n.pl.'!AB8</f>
        <v>0</v>
      </c>
      <c r="AJ17" s="642">
        <f t="shared" si="5"/>
        <v>0</v>
      </c>
    </row>
    <row r="18" spans="1:36">
      <c r="A18" s="13"/>
      <c r="B18" s="61" t="s">
        <v>19</v>
      </c>
      <c r="C18" s="13" t="s">
        <v>45</v>
      </c>
      <c r="D18" s="13"/>
      <c r="E18" s="73" t="s">
        <v>179</v>
      </c>
      <c r="F18" s="336"/>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642">
        <f t="shared" si="5"/>
        <v>0</v>
      </c>
    </row>
    <row r="19" spans="1:36">
      <c r="A19" s="13"/>
      <c r="B19" s="61" t="s">
        <v>22</v>
      </c>
      <c r="C19" s="13" t="s">
        <v>440</v>
      </c>
      <c r="D19" s="13"/>
      <c r="E19" s="73" t="s">
        <v>179</v>
      </c>
      <c r="F19" s="336"/>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642">
        <f t="shared" si="5"/>
        <v>0</v>
      </c>
    </row>
    <row r="20" spans="1:36">
      <c r="A20" s="13"/>
      <c r="B20" s="61" t="s">
        <v>23</v>
      </c>
      <c r="C20" s="13" t="s">
        <v>441</v>
      </c>
      <c r="D20" s="13"/>
      <c r="E20" s="73" t="s">
        <v>179</v>
      </c>
      <c r="F20" s="336"/>
      <c r="G20" s="337"/>
      <c r="H20" s="337"/>
      <c r="I20" s="337"/>
      <c r="J20" s="337"/>
      <c r="K20" s="337"/>
      <c r="L20" s="337"/>
      <c r="M20" s="337"/>
      <c r="N20" s="337"/>
      <c r="O20" s="337"/>
      <c r="P20" s="337"/>
      <c r="Q20" s="337"/>
      <c r="R20" s="337"/>
      <c r="S20" s="337"/>
      <c r="T20" s="337"/>
      <c r="U20" s="337"/>
      <c r="V20" s="337"/>
      <c r="W20" s="337"/>
      <c r="X20" s="337"/>
      <c r="Y20" s="337"/>
      <c r="Z20" s="337"/>
      <c r="AA20" s="337"/>
      <c r="AB20" s="337"/>
      <c r="AC20" s="337"/>
      <c r="AD20" s="337"/>
      <c r="AE20" s="337"/>
      <c r="AF20" s="337"/>
      <c r="AG20" s="337"/>
      <c r="AH20" s="337"/>
      <c r="AI20" s="337"/>
      <c r="AJ20" s="642">
        <f t="shared" si="5"/>
        <v>0</v>
      </c>
    </row>
    <row r="21" spans="1:36">
      <c r="A21" s="19"/>
      <c r="B21" s="54">
        <v>3</v>
      </c>
      <c r="C21" s="19" t="s">
        <v>12</v>
      </c>
      <c r="D21" s="19"/>
      <c r="E21" s="328" t="s">
        <v>179</v>
      </c>
      <c r="F21" s="646" t="e">
        <f>SUM(F7,F15)</f>
        <v>#N/A</v>
      </c>
      <c r="G21" s="226" t="e">
        <f t="shared" ref="G21:AJ21" si="7">SUM(G7,G15)</f>
        <v>#N/A</v>
      </c>
      <c r="H21" s="226" t="e">
        <f t="shared" si="7"/>
        <v>#N/A</v>
      </c>
      <c r="I21" s="226" t="e">
        <f t="shared" si="7"/>
        <v>#N/A</v>
      </c>
      <c r="J21" s="226" t="e">
        <f>SUM(J7,J15)</f>
        <v>#N/A</v>
      </c>
      <c r="K21" s="226" t="e">
        <f t="shared" si="7"/>
        <v>#N/A</v>
      </c>
      <c r="L21" s="226" t="e">
        <f t="shared" si="7"/>
        <v>#N/A</v>
      </c>
      <c r="M21" s="226" t="e">
        <f t="shared" si="7"/>
        <v>#N/A</v>
      </c>
      <c r="N21" s="226">
        <f t="shared" si="7"/>
        <v>0</v>
      </c>
      <c r="O21" s="226">
        <f t="shared" si="7"/>
        <v>0</v>
      </c>
      <c r="P21" s="226">
        <f t="shared" si="7"/>
        <v>0</v>
      </c>
      <c r="Q21" s="226">
        <f t="shared" si="7"/>
        <v>0</v>
      </c>
      <c r="R21" s="226">
        <f t="shared" si="7"/>
        <v>0</v>
      </c>
      <c r="S21" s="226">
        <f t="shared" si="7"/>
        <v>0</v>
      </c>
      <c r="T21" s="226">
        <f t="shared" si="7"/>
        <v>0</v>
      </c>
      <c r="U21" s="226">
        <f t="shared" si="7"/>
        <v>0</v>
      </c>
      <c r="V21" s="226">
        <f t="shared" si="7"/>
        <v>0</v>
      </c>
      <c r="W21" s="226">
        <f t="shared" si="7"/>
        <v>0</v>
      </c>
      <c r="X21" s="226">
        <f t="shared" si="7"/>
        <v>0</v>
      </c>
      <c r="Y21" s="226">
        <f t="shared" si="7"/>
        <v>0</v>
      </c>
      <c r="Z21" s="226">
        <f t="shared" si="7"/>
        <v>0</v>
      </c>
      <c r="AA21" s="226">
        <f t="shared" si="7"/>
        <v>0</v>
      </c>
      <c r="AB21" s="226">
        <f t="shared" si="7"/>
        <v>0</v>
      </c>
      <c r="AC21" s="226">
        <f t="shared" si="7"/>
        <v>0</v>
      </c>
      <c r="AD21" s="226">
        <f t="shared" si="7"/>
        <v>0</v>
      </c>
      <c r="AE21" s="226">
        <f t="shared" si="7"/>
        <v>0</v>
      </c>
      <c r="AF21" s="226">
        <f t="shared" si="7"/>
        <v>0</v>
      </c>
      <c r="AG21" s="226">
        <f t="shared" si="7"/>
        <v>0</v>
      </c>
      <c r="AH21" s="226">
        <f t="shared" si="7"/>
        <v>0</v>
      </c>
      <c r="AI21" s="647">
        <f t="shared" si="7"/>
        <v>0</v>
      </c>
      <c r="AJ21" s="648" t="e">
        <f t="shared" si="7"/>
        <v>#N/A</v>
      </c>
    </row>
    <row r="22" spans="1:36">
      <c r="A22" s="164"/>
      <c r="B22" s="207"/>
      <c r="C22" s="207"/>
      <c r="D22" s="207"/>
      <c r="E22" s="207"/>
      <c r="F22" s="188"/>
      <c r="G22" s="188"/>
      <c r="H22" s="188"/>
      <c r="I22" s="188"/>
      <c r="J22" s="188"/>
      <c r="K22" s="188"/>
      <c r="L22" s="188"/>
      <c r="M22" s="188"/>
      <c r="N22" s="188"/>
      <c r="O22" s="188"/>
      <c r="P22" s="188"/>
      <c r="Q22" s="188"/>
      <c r="R22" s="188"/>
      <c r="S22" s="188"/>
      <c r="T22" s="188"/>
      <c r="U22" s="188"/>
      <c r="V22" s="188"/>
      <c r="W22" s="188"/>
      <c r="X22" s="188"/>
      <c r="Y22" s="188"/>
      <c r="Z22" s="188"/>
      <c r="AA22" s="188"/>
      <c r="AB22" s="188"/>
      <c r="AC22" s="188"/>
      <c r="AD22" s="188"/>
      <c r="AE22" s="188"/>
      <c r="AF22" s="188"/>
      <c r="AG22" s="188"/>
      <c r="AH22" s="188"/>
      <c r="AI22" s="188"/>
      <c r="AJ22" s="189"/>
    </row>
    <row r="23" spans="1:36">
      <c r="D23" s="12"/>
      <c r="E23" s="12"/>
    </row>
    <row r="24" spans="1:36">
      <c r="B24" s="69"/>
      <c r="C24" s="69"/>
      <c r="D24" s="65"/>
      <c r="E24" s="65"/>
      <c r="F24" s="465"/>
      <c r="G24" s="69"/>
      <c r="H24" s="69"/>
      <c r="I24" s="69"/>
      <c r="J24" s="69"/>
      <c r="K24" s="69"/>
    </row>
    <row r="25" spans="1:36">
      <c r="B25" s="69"/>
      <c r="C25" s="419"/>
      <c r="D25" s="65"/>
      <c r="E25" s="65"/>
      <c r="F25" s="69"/>
      <c r="G25" s="69"/>
      <c r="H25" s="69"/>
      <c r="I25" s="69"/>
      <c r="J25" s="69"/>
      <c r="K25" s="69"/>
    </row>
    <row r="26" spans="1:36">
      <c r="B26" s="69"/>
      <c r="C26" s="69"/>
      <c r="D26" s="65"/>
      <c r="E26" s="65"/>
      <c r="F26" s="69"/>
      <c r="G26" s="466"/>
      <c r="H26" s="69"/>
      <c r="I26" s="69"/>
      <c r="J26" s="69"/>
      <c r="K26" s="69"/>
    </row>
    <row r="27" spans="1:36">
      <c r="B27" s="69"/>
      <c r="C27" s="69"/>
      <c r="D27" s="65"/>
      <c r="E27" s="65"/>
      <c r="F27" s="69"/>
      <c r="G27" s="69"/>
      <c r="H27" s="69"/>
      <c r="I27" s="69"/>
      <c r="J27" s="69"/>
      <c r="K27" s="69"/>
    </row>
    <row r="28" spans="1:36">
      <c r="B28" s="69"/>
      <c r="C28" s="69"/>
      <c r="D28" s="65"/>
      <c r="E28" s="65"/>
      <c r="F28" s="69"/>
      <c r="G28" s="69"/>
      <c r="H28" s="69"/>
      <c r="I28" s="69"/>
      <c r="J28" s="69"/>
      <c r="K28" s="69"/>
    </row>
    <row r="29" spans="1:36">
      <c r="B29" s="69"/>
      <c r="C29" s="69"/>
      <c r="D29" s="65"/>
      <c r="E29" s="65"/>
      <c r="F29" s="69"/>
      <c r="G29" s="69"/>
      <c r="H29" s="69"/>
      <c r="I29" s="69"/>
      <c r="J29" s="69"/>
      <c r="K29" s="69"/>
    </row>
    <row r="30" spans="1:36">
      <c r="B30" s="639"/>
      <c r="C30" s="69"/>
      <c r="D30" s="65"/>
      <c r="E30" s="65"/>
      <c r="F30" s="69"/>
      <c r="G30" s="69"/>
      <c r="H30" s="69"/>
      <c r="I30" s="69"/>
      <c r="J30" s="69"/>
      <c r="K30" s="69"/>
    </row>
    <row r="31" spans="1:36">
      <c r="B31" s="640"/>
      <c r="C31" s="69"/>
      <c r="D31" s="65"/>
      <c r="E31" s="65"/>
      <c r="F31" s="69"/>
      <c r="G31" s="69"/>
      <c r="H31" s="69"/>
      <c r="I31" s="69"/>
      <c r="J31" s="69"/>
      <c r="K31" s="69"/>
    </row>
    <row r="32" spans="1:36">
      <c r="B32" s="641"/>
      <c r="C32" s="69"/>
      <c r="D32" s="65"/>
      <c r="E32" s="65"/>
      <c r="F32" s="69"/>
      <c r="G32" s="69"/>
      <c r="H32" s="69"/>
      <c r="I32" s="69"/>
      <c r="J32" s="69"/>
      <c r="K32" s="69"/>
    </row>
    <row r="33" spans="2:11">
      <c r="B33" s="69"/>
      <c r="C33" s="69"/>
      <c r="D33" s="65"/>
      <c r="E33" s="65"/>
      <c r="F33" s="69"/>
      <c r="G33" s="69"/>
      <c r="H33" s="69"/>
      <c r="I33" s="69"/>
      <c r="J33" s="69"/>
      <c r="K33" s="69"/>
    </row>
    <row r="34" spans="2:11">
      <c r="C34" s="69"/>
      <c r="D34" s="65"/>
      <c r="E34" s="65"/>
      <c r="F34" s="69"/>
      <c r="G34" s="69"/>
      <c r="H34" s="69"/>
      <c r="I34" s="69"/>
      <c r="J34" s="69"/>
      <c r="K34" s="69"/>
    </row>
    <row r="35" spans="2:11">
      <c r="C35" s="69"/>
      <c r="D35" s="65"/>
      <c r="E35" s="65"/>
      <c r="F35" s="69"/>
      <c r="G35" s="69"/>
      <c r="H35" s="69"/>
      <c r="I35" s="69"/>
      <c r="J35" s="69"/>
      <c r="K35" s="69"/>
    </row>
    <row r="36" spans="2:11">
      <c r="C36" s="69"/>
      <c r="D36" s="65"/>
      <c r="E36" s="65"/>
      <c r="F36" s="69"/>
      <c r="G36" s="69"/>
      <c r="H36" s="69"/>
      <c r="I36" s="69"/>
      <c r="J36" s="69"/>
      <c r="K36" s="69"/>
    </row>
  </sheetData>
  <sheetProtection password="9929" sheet="1" objects="1" scenarios="1" formatCells="0" formatColumns="0" formatRows="0"/>
  <mergeCells count="1">
    <mergeCell ref="A1:D1"/>
  </mergeCells>
  <phoneticPr fontId="8" type="noConversion"/>
  <pageMargins left="0.75" right="0.75" top="1" bottom="1" header="0.5" footer="0.5"/>
  <pageSetup paperSize="8" scale="49" orientation="landscape" r:id="rId1"/>
  <headerFooter alignWithMargins="0">
    <oddHeader>&amp;CProjekta finansiālā ilgtspēja&amp;R6.pielikums</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6"/>
    <pageSetUpPr fitToPage="1"/>
  </sheetPr>
  <dimension ref="A1:CA399"/>
  <sheetViews>
    <sheetView showGridLines="0" zoomScale="90" zoomScaleNormal="90" workbookViewId="0">
      <pane xSplit="3" ySplit="4" topLeftCell="D5" activePane="bottomRight" state="frozen"/>
      <selection pane="topRight" activeCell="D1" sqref="D1"/>
      <selection pane="bottomLeft" activeCell="A5" sqref="A5"/>
      <selection pane="bottomRight" activeCell="C12" sqref="C12"/>
    </sheetView>
  </sheetViews>
  <sheetFormatPr defaultRowHeight="12.75"/>
  <cols>
    <col min="1" max="1" width="6.42578125" style="39" customWidth="1"/>
    <col min="2" max="2" width="48.5703125" style="39" customWidth="1"/>
    <col min="3" max="3" width="7.140625" style="39" customWidth="1"/>
    <col min="4" max="4" width="11.42578125" style="39" customWidth="1"/>
    <col min="5" max="6" width="9.28515625" style="39" customWidth="1"/>
    <col min="7" max="7" width="9.42578125" style="39" customWidth="1"/>
    <col min="8" max="33" width="8.85546875" style="39" customWidth="1"/>
    <col min="34" max="34" width="11" style="39" customWidth="1"/>
    <col min="35" max="79" width="9.140625" style="69"/>
    <col min="80" max="16384" width="9.140625" style="39"/>
  </cols>
  <sheetData>
    <row r="1" spans="1:79" s="417" customFormat="1" ht="27" customHeight="1">
      <c r="A1" s="1008" t="s">
        <v>325</v>
      </c>
      <c r="B1" s="1008"/>
      <c r="C1" s="1008"/>
      <c r="D1" s="416"/>
      <c r="E1" s="571"/>
      <c r="F1" s="416"/>
      <c r="G1" s="416"/>
      <c r="H1" s="416"/>
      <c r="I1" s="416"/>
      <c r="J1" s="416"/>
      <c r="K1" s="416"/>
      <c r="L1" s="416"/>
      <c r="M1" s="416"/>
      <c r="N1" s="416"/>
      <c r="O1" s="416"/>
      <c r="P1" s="416"/>
      <c r="Q1" s="416"/>
      <c r="R1" s="416"/>
      <c r="S1" s="416"/>
      <c r="T1" s="416"/>
      <c r="U1" s="416"/>
      <c r="V1" s="416"/>
      <c r="W1" s="416"/>
      <c r="X1" s="416"/>
      <c r="Y1" s="416"/>
      <c r="Z1" s="416"/>
      <c r="AA1" s="416"/>
      <c r="AB1" s="416"/>
      <c r="AC1" s="416"/>
      <c r="AD1" s="416"/>
      <c r="AE1" s="416"/>
      <c r="AF1" s="416"/>
      <c r="AG1" s="416"/>
      <c r="AH1" s="416"/>
      <c r="AI1" s="416"/>
      <c r="AJ1" s="416"/>
      <c r="AK1" s="416"/>
      <c r="AL1" s="416"/>
      <c r="AM1" s="416"/>
      <c r="AN1" s="416"/>
      <c r="AO1" s="416"/>
      <c r="AP1" s="416"/>
      <c r="AQ1" s="416"/>
      <c r="AR1" s="416"/>
      <c r="AS1" s="416"/>
      <c r="AT1" s="416"/>
      <c r="AU1" s="416"/>
      <c r="AV1" s="416"/>
      <c r="AW1" s="416"/>
      <c r="AX1" s="416"/>
      <c r="AY1" s="416"/>
      <c r="AZ1" s="416"/>
      <c r="BA1" s="416"/>
      <c r="BB1" s="416"/>
      <c r="BC1" s="416"/>
      <c r="BD1" s="416"/>
      <c r="BE1" s="416"/>
      <c r="BF1" s="416"/>
      <c r="BG1" s="416"/>
      <c r="BH1" s="416"/>
      <c r="BI1" s="416"/>
      <c r="BJ1" s="416"/>
      <c r="BK1" s="416"/>
      <c r="BL1" s="416"/>
      <c r="BM1" s="416"/>
      <c r="BN1" s="416"/>
      <c r="BO1" s="416"/>
      <c r="BP1" s="416"/>
      <c r="BQ1" s="416"/>
      <c r="BR1" s="416"/>
      <c r="BS1" s="416"/>
      <c r="BT1" s="416"/>
      <c r="BU1" s="416"/>
      <c r="BV1" s="416"/>
      <c r="BW1" s="416"/>
      <c r="BX1" s="416"/>
      <c r="BY1" s="416"/>
      <c r="BZ1" s="416"/>
      <c r="CA1" s="416"/>
    </row>
    <row r="2" spans="1:79" s="417" customFormat="1" ht="24.95" customHeight="1">
      <c r="A2" s="1045" t="s">
        <v>337</v>
      </c>
      <c r="B2" s="1045"/>
      <c r="C2" s="1045"/>
      <c r="D2" s="1045"/>
      <c r="E2" s="1045"/>
      <c r="F2" s="1045"/>
      <c r="G2" s="1045"/>
      <c r="H2" s="1045"/>
      <c r="I2" s="416"/>
      <c r="J2" s="416"/>
      <c r="K2" s="416"/>
      <c r="L2" s="416"/>
      <c r="M2" s="416"/>
      <c r="N2" s="416"/>
      <c r="O2" s="416"/>
      <c r="P2" s="416"/>
      <c r="Q2" s="416"/>
      <c r="R2" s="416"/>
      <c r="S2" s="416"/>
      <c r="T2" s="416"/>
      <c r="U2" s="416"/>
      <c r="V2" s="416"/>
      <c r="W2" s="416"/>
      <c r="X2" s="416"/>
      <c r="Y2" s="416"/>
      <c r="Z2" s="416"/>
      <c r="AA2" s="416"/>
      <c r="AB2" s="416"/>
      <c r="AC2" s="416"/>
      <c r="AD2" s="416"/>
      <c r="AE2" s="416"/>
      <c r="AF2" s="416"/>
      <c r="AG2" s="416"/>
      <c r="AH2" s="416"/>
      <c r="AI2" s="416"/>
      <c r="AJ2" s="416"/>
      <c r="AK2" s="416"/>
      <c r="AL2" s="416"/>
      <c r="AM2" s="416"/>
      <c r="AN2" s="416"/>
      <c r="AO2" s="416"/>
      <c r="AP2" s="416"/>
      <c r="AQ2" s="416"/>
      <c r="AR2" s="416"/>
      <c r="AS2" s="416"/>
      <c r="AT2" s="416"/>
      <c r="AU2" s="416"/>
      <c r="AV2" s="416"/>
      <c r="AW2" s="416"/>
      <c r="AX2" s="416"/>
      <c r="AY2" s="416"/>
      <c r="AZ2" s="416"/>
      <c r="BA2" s="416"/>
      <c r="BB2" s="416"/>
      <c r="BC2" s="416"/>
      <c r="BD2" s="416"/>
      <c r="BE2" s="416"/>
      <c r="BF2" s="416"/>
      <c r="BG2" s="416"/>
      <c r="BH2" s="416"/>
      <c r="BI2" s="416"/>
      <c r="BJ2" s="416"/>
      <c r="BK2" s="416"/>
      <c r="BL2" s="416"/>
      <c r="BM2" s="416"/>
      <c r="BN2" s="416"/>
      <c r="BO2" s="416"/>
      <c r="BP2" s="416"/>
      <c r="BQ2" s="416"/>
      <c r="BR2" s="416"/>
      <c r="BS2" s="416"/>
      <c r="BT2" s="416"/>
      <c r="BU2" s="416"/>
      <c r="BV2" s="416"/>
      <c r="BW2" s="416"/>
      <c r="BX2" s="416"/>
      <c r="BY2" s="416"/>
      <c r="BZ2" s="416"/>
      <c r="CA2" s="416"/>
    </row>
    <row r="3" spans="1:79" s="23" customFormat="1" ht="15.75">
      <c r="A3" s="149"/>
      <c r="B3" s="150"/>
      <c r="C3" s="150"/>
      <c r="D3" s="185" t="str">
        <f>'4.DL Finansiālā ilgtspēja'!F3</f>
        <v>0 / 1</v>
      </c>
      <c r="E3" s="185">
        <f>'4.DL Finansiālā ilgtspēja'!G3</f>
        <v>2</v>
      </c>
      <c r="F3" s="185">
        <f>'4.DL Finansiālā ilgtspēja'!H3</f>
        <v>3</v>
      </c>
      <c r="G3" s="185">
        <f>'4.DL Finansiālā ilgtspēja'!I3</f>
        <v>4</v>
      </c>
      <c r="H3" s="185">
        <f>'4.DL Finansiālā ilgtspēja'!J3</f>
        <v>5</v>
      </c>
      <c r="I3" s="185">
        <f>'4.DL Finansiālā ilgtspēja'!K3</f>
        <v>6</v>
      </c>
      <c r="J3" s="185">
        <f>'4.DL Finansiālā ilgtspēja'!L3</f>
        <v>7</v>
      </c>
      <c r="K3" s="185">
        <f>'4.DL Finansiālā ilgtspēja'!M3</f>
        <v>8</v>
      </c>
      <c r="L3" s="185">
        <f>'4.DL Finansiālā ilgtspēja'!N3</f>
        <v>9</v>
      </c>
      <c r="M3" s="185">
        <f>'4.DL Finansiālā ilgtspēja'!O3</f>
        <v>10</v>
      </c>
      <c r="N3" s="185">
        <f>'4.DL Finansiālā ilgtspēja'!P3</f>
        <v>11</v>
      </c>
      <c r="O3" s="185">
        <f>'4.DL Finansiālā ilgtspēja'!Q3</f>
        <v>12</v>
      </c>
      <c r="P3" s="185">
        <f>'4.DL Finansiālā ilgtspēja'!R3</f>
        <v>13</v>
      </c>
      <c r="Q3" s="185">
        <f>'4.DL Finansiālā ilgtspēja'!S3</f>
        <v>14</v>
      </c>
      <c r="R3" s="185">
        <f>'4.DL Finansiālā ilgtspēja'!T3</f>
        <v>15</v>
      </c>
      <c r="S3" s="185">
        <f>'4.DL Finansiālā ilgtspēja'!U3</f>
        <v>16</v>
      </c>
      <c r="T3" s="185">
        <f>'4.DL Finansiālā ilgtspēja'!V3</f>
        <v>17</v>
      </c>
      <c r="U3" s="185">
        <f>'4.DL Finansiālā ilgtspēja'!W3</f>
        <v>18</v>
      </c>
      <c r="V3" s="185">
        <f>'4.DL Finansiālā ilgtspēja'!X3</f>
        <v>19</v>
      </c>
      <c r="W3" s="185">
        <f>'4.DL Finansiālā ilgtspēja'!Y3</f>
        <v>20</v>
      </c>
      <c r="X3" s="185">
        <f>'4.DL Finansiālā ilgtspēja'!Z3</f>
        <v>21</v>
      </c>
      <c r="Y3" s="185">
        <f>'4.DL Finansiālā ilgtspēja'!AA3</f>
        <v>22</v>
      </c>
      <c r="Z3" s="185">
        <f>'4.DL Finansiālā ilgtspēja'!AB3</f>
        <v>23</v>
      </c>
      <c r="AA3" s="185">
        <f>'4.DL Finansiālā ilgtspēja'!AC3</f>
        <v>24</v>
      </c>
      <c r="AB3" s="185">
        <f>'4.DL Finansiālā ilgtspēja'!AD3</f>
        <v>25</v>
      </c>
      <c r="AC3" s="185">
        <f>'4.DL Finansiālā ilgtspēja'!AE3</f>
        <v>26</v>
      </c>
      <c r="AD3" s="185">
        <f>'4.DL Finansiālā ilgtspēja'!AF3</f>
        <v>27</v>
      </c>
      <c r="AE3" s="185">
        <f>'4.DL Finansiālā ilgtspēja'!AG3</f>
        <v>28</v>
      </c>
      <c r="AF3" s="185">
        <f>'4.DL Finansiālā ilgtspēja'!AH3</f>
        <v>29</v>
      </c>
      <c r="AG3" s="185">
        <f>'4.DL Finansiālā ilgtspēja'!AI3</f>
        <v>30</v>
      </c>
      <c r="AH3" s="152"/>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row>
    <row r="4" spans="1:79" s="23" customFormat="1">
      <c r="A4" s="153"/>
      <c r="B4" s="154"/>
      <c r="C4" s="154" t="s">
        <v>163</v>
      </c>
      <c r="D4" s="185" t="str">
        <f>'4.DL Finansiālā ilgtspēja'!F4</f>
        <v>2014-Izvēlieties gadu</v>
      </c>
      <c r="E4" s="185" t="e">
        <f>'4.DL Finansiālā ilgtspēja'!G4</f>
        <v>#VALUE!</v>
      </c>
      <c r="F4" s="185" t="e">
        <f>'4.DL Finansiālā ilgtspēja'!H4</f>
        <v>#VALUE!</v>
      </c>
      <c r="G4" s="185" t="e">
        <f>'4.DL Finansiālā ilgtspēja'!I4</f>
        <v>#VALUE!</v>
      </c>
      <c r="H4" s="185" t="e">
        <f>'4.DL Finansiālā ilgtspēja'!J4</f>
        <v>#VALUE!</v>
      </c>
      <c r="I4" s="185" t="e">
        <f>'4.DL Finansiālā ilgtspēja'!K4</f>
        <v>#VALUE!</v>
      </c>
      <c r="J4" s="185" t="e">
        <f>'4.DL Finansiālā ilgtspēja'!L4</f>
        <v>#VALUE!</v>
      </c>
      <c r="K4" s="185" t="e">
        <f>'4.DL Finansiālā ilgtspēja'!M4</f>
        <v>#VALUE!</v>
      </c>
      <c r="L4" s="185" t="e">
        <f>'4.DL Finansiālā ilgtspēja'!N4</f>
        <v>#VALUE!</v>
      </c>
      <c r="M4" s="185" t="e">
        <f>'4.DL Finansiālā ilgtspēja'!O4</f>
        <v>#VALUE!</v>
      </c>
      <c r="N4" s="185" t="e">
        <f>'4.DL Finansiālā ilgtspēja'!P4</f>
        <v>#VALUE!</v>
      </c>
      <c r="O4" s="185" t="e">
        <f>'4.DL Finansiālā ilgtspēja'!Q4</f>
        <v>#VALUE!</v>
      </c>
      <c r="P4" s="185" t="e">
        <f>'4.DL Finansiālā ilgtspēja'!R4</f>
        <v>#VALUE!</v>
      </c>
      <c r="Q4" s="185" t="e">
        <f>'4.DL Finansiālā ilgtspēja'!S4</f>
        <v>#VALUE!</v>
      </c>
      <c r="R4" s="185" t="e">
        <f>'4.DL Finansiālā ilgtspēja'!T4</f>
        <v>#VALUE!</v>
      </c>
      <c r="S4" s="185" t="e">
        <f>'4.DL Finansiālā ilgtspēja'!U4</f>
        <v>#VALUE!</v>
      </c>
      <c r="T4" s="185" t="e">
        <f>'4.DL Finansiālā ilgtspēja'!V4</f>
        <v>#VALUE!</v>
      </c>
      <c r="U4" s="185" t="e">
        <f>'4.DL Finansiālā ilgtspēja'!W4</f>
        <v>#VALUE!</v>
      </c>
      <c r="V4" s="185" t="e">
        <f>'4.DL Finansiālā ilgtspēja'!X4</f>
        <v>#VALUE!</v>
      </c>
      <c r="W4" s="185" t="e">
        <f>'4.DL Finansiālā ilgtspēja'!Y4</f>
        <v>#VALUE!</v>
      </c>
      <c r="X4" s="185" t="e">
        <f>'4.DL Finansiālā ilgtspēja'!Z4</f>
        <v>#VALUE!</v>
      </c>
      <c r="Y4" s="185" t="e">
        <f>'4.DL Finansiālā ilgtspēja'!AA4</f>
        <v>#VALUE!</v>
      </c>
      <c r="Z4" s="185" t="e">
        <f>'4.DL Finansiālā ilgtspēja'!AB4</f>
        <v>#VALUE!</v>
      </c>
      <c r="AA4" s="185" t="e">
        <f>'4.DL Finansiālā ilgtspēja'!AC4</f>
        <v>#VALUE!</v>
      </c>
      <c r="AB4" s="185" t="e">
        <f>'4.DL Finansiālā ilgtspēja'!AD4</f>
        <v>#VALUE!</v>
      </c>
      <c r="AC4" s="185" t="e">
        <f>'4.DL Finansiālā ilgtspēja'!AE4</f>
        <v>#VALUE!</v>
      </c>
      <c r="AD4" s="185" t="e">
        <f>'4.DL Finansiālā ilgtspēja'!AF4</f>
        <v>#VALUE!</v>
      </c>
      <c r="AE4" s="185" t="e">
        <f>'4.DL Finansiālā ilgtspēja'!AG4</f>
        <v>#VALUE!</v>
      </c>
      <c r="AF4" s="185" t="e">
        <f>'4.DL Finansiālā ilgtspēja'!AH4</f>
        <v>#VALUE!</v>
      </c>
      <c r="AG4" s="185" t="e">
        <f>'4.DL Finansiālā ilgtspēja'!AI4</f>
        <v>#VALUE!</v>
      </c>
      <c r="AH4" s="182" t="s">
        <v>2</v>
      </c>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row>
    <row r="5" spans="1:79" s="34" customFormat="1">
      <c r="A5" s="535"/>
      <c r="B5" s="40"/>
      <c r="C5" s="37"/>
      <c r="D5" s="40"/>
      <c r="E5" s="176"/>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69"/>
      <c r="AJ5" s="69"/>
      <c r="AK5" s="69"/>
      <c r="AL5" s="69"/>
      <c r="AM5" s="69"/>
      <c r="AN5" s="69"/>
      <c r="AO5" s="69"/>
      <c r="AP5" s="69"/>
      <c r="AQ5" s="69"/>
      <c r="AR5" s="69"/>
      <c r="AS5" s="69"/>
      <c r="AT5" s="69"/>
      <c r="AU5" s="69"/>
      <c r="AV5" s="69"/>
      <c r="AW5" s="69"/>
      <c r="AX5" s="69"/>
      <c r="AY5" s="69"/>
      <c r="AZ5" s="69"/>
      <c r="BA5" s="69"/>
      <c r="BB5" s="69"/>
      <c r="BC5" s="69"/>
      <c r="BD5" s="69"/>
      <c r="BE5" s="69"/>
      <c r="BF5" s="69"/>
      <c r="BG5" s="69"/>
      <c r="BH5" s="69"/>
      <c r="BI5" s="69"/>
      <c r="BJ5" s="69"/>
      <c r="BK5" s="69"/>
      <c r="BL5" s="69"/>
      <c r="BM5" s="69"/>
      <c r="BN5" s="69"/>
      <c r="BO5" s="69"/>
      <c r="BP5" s="69"/>
      <c r="BQ5" s="69"/>
      <c r="BR5" s="69"/>
      <c r="BS5" s="69"/>
      <c r="BT5" s="69"/>
      <c r="BU5" s="69"/>
      <c r="BV5" s="69"/>
      <c r="BW5" s="69"/>
      <c r="BX5" s="69"/>
      <c r="BY5" s="69"/>
      <c r="BZ5" s="69"/>
      <c r="CA5" s="69"/>
    </row>
    <row r="6" spans="1:79" s="91" customFormat="1">
      <c r="A6" s="177">
        <v>1</v>
      </c>
      <c r="B6" s="178" t="s">
        <v>363</v>
      </c>
      <c r="C6" s="179" t="s">
        <v>179</v>
      </c>
      <c r="D6" s="649">
        <f t="shared" ref="D6:AG6" si="0">SUM(D7:D15)</f>
        <v>0</v>
      </c>
      <c r="E6" s="649">
        <f t="shared" si="0"/>
        <v>0</v>
      </c>
      <c r="F6" s="649">
        <f t="shared" si="0"/>
        <v>0</v>
      </c>
      <c r="G6" s="649">
        <f t="shared" si="0"/>
        <v>0</v>
      </c>
      <c r="H6" s="649">
        <f t="shared" si="0"/>
        <v>0</v>
      </c>
      <c r="I6" s="649">
        <f t="shared" si="0"/>
        <v>0</v>
      </c>
      <c r="J6" s="649">
        <f t="shared" si="0"/>
        <v>0</v>
      </c>
      <c r="K6" s="649">
        <f t="shared" si="0"/>
        <v>0</v>
      </c>
      <c r="L6" s="649">
        <f t="shared" si="0"/>
        <v>0</v>
      </c>
      <c r="M6" s="649">
        <f t="shared" si="0"/>
        <v>0</v>
      </c>
      <c r="N6" s="649">
        <f t="shared" si="0"/>
        <v>0</v>
      </c>
      <c r="O6" s="649">
        <f t="shared" si="0"/>
        <v>0</v>
      </c>
      <c r="P6" s="649">
        <f t="shared" si="0"/>
        <v>0</v>
      </c>
      <c r="Q6" s="649">
        <f t="shared" si="0"/>
        <v>0</v>
      </c>
      <c r="R6" s="649">
        <f t="shared" si="0"/>
        <v>0</v>
      </c>
      <c r="S6" s="649">
        <f t="shared" si="0"/>
        <v>0</v>
      </c>
      <c r="T6" s="649">
        <f t="shared" si="0"/>
        <v>0</v>
      </c>
      <c r="U6" s="649">
        <f t="shared" si="0"/>
        <v>0</v>
      </c>
      <c r="V6" s="649">
        <f t="shared" si="0"/>
        <v>0</v>
      </c>
      <c r="W6" s="649">
        <f t="shared" si="0"/>
        <v>0</v>
      </c>
      <c r="X6" s="649">
        <f t="shared" si="0"/>
        <v>0</v>
      </c>
      <c r="Y6" s="649">
        <f t="shared" si="0"/>
        <v>0</v>
      </c>
      <c r="Z6" s="649">
        <f t="shared" si="0"/>
        <v>0</v>
      </c>
      <c r="AA6" s="649">
        <f t="shared" si="0"/>
        <v>0</v>
      </c>
      <c r="AB6" s="649">
        <f t="shared" si="0"/>
        <v>0</v>
      </c>
      <c r="AC6" s="649">
        <f t="shared" si="0"/>
        <v>0</v>
      </c>
      <c r="AD6" s="649">
        <f t="shared" si="0"/>
        <v>0</v>
      </c>
      <c r="AE6" s="649">
        <f t="shared" si="0"/>
        <v>0</v>
      </c>
      <c r="AF6" s="649">
        <f t="shared" si="0"/>
        <v>0</v>
      </c>
      <c r="AG6" s="649">
        <f t="shared" si="0"/>
        <v>0</v>
      </c>
      <c r="AH6" s="650">
        <f t="shared" ref="AH6:AH15" si="1">SUM(D6:AG6)</f>
        <v>0</v>
      </c>
      <c r="AI6" s="69"/>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row>
    <row r="7" spans="1:79">
      <c r="A7" s="130" t="s">
        <v>3</v>
      </c>
      <c r="B7" s="655" t="s">
        <v>352</v>
      </c>
      <c r="C7" s="90" t="s">
        <v>179</v>
      </c>
      <c r="D7" s="334"/>
      <c r="E7" s="334"/>
      <c r="F7" s="334"/>
      <c r="G7" s="334"/>
      <c r="H7" s="334"/>
      <c r="I7" s="334"/>
      <c r="J7" s="334"/>
      <c r="K7" s="334"/>
      <c r="L7" s="334"/>
      <c r="M7" s="334"/>
      <c r="N7" s="334"/>
      <c r="O7" s="334"/>
      <c r="P7" s="334"/>
      <c r="Q7" s="334"/>
      <c r="R7" s="334"/>
      <c r="S7" s="334"/>
      <c r="T7" s="334"/>
      <c r="U7" s="334"/>
      <c r="V7" s="334"/>
      <c r="W7" s="334"/>
      <c r="X7" s="334"/>
      <c r="Y7" s="334"/>
      <c r="Z7" s="334"/>
      <c r="AA7" s="334"/>
      <c r="AB7" s="334"/>
      <c r="AC7" s="334"/>
      <c r="AD7" s="334"/>
      <c r="AE7" s="334"/>
      <c r="AF7" s="334"/>
      <c r="AG7" s="334"/>
      <c r="AH7" s="651">
        <f t="shared" si="1"/>
        <v>0</v>
      </c>
    </row>
    <row r="8" spans="1:79">
      <c r="A8" s="130" t="s">
        <v>5</v>
      </c>
      <c r="B8" s="655" t="s">
        <v>352</v>
      </c>
      <c r="C8" s="90" t="s">
        <v>179</v>
      </c>
      <c r="D8" s="334"/>
      <c r="E8" s="334"/>
      <c r="F8" s="334"/>
      <c r="G8" s="334"/>
      <c r="H8" s="334"/>
      <c r="I8" s="334"/>
      <c r="J8" s="334"/>
      <c r="K8" s="334"/>
      <c r="L8" s="334"/>
      <c r="M8" s="334"/>
      <c r="N8" s="334"/>
      <c r="O8" s="334"/>
      <c r="P8" s="334"/>
      <c r="Q8" s="334"/>
      <c r="R8" s="334"/>
      <c r="S8" s="334"/>
      <c r="T8" s="334"/>
      <c r="U8" s="334"/>
      <c r="V8" s="334"/>
      <c r="W8" s="334"/>
      <c r="X8" s="334"/>
      <c r="Y8" s="334"/>
      <c r="Z8" s="334"/>
      <c r="AA8" s="334"/>
      <c r="AB8" s="334"/>
      <c r="AC8" s="334"/>
      <c r="AD8" s="334"/>
      <c r="AE8" s="334"/>
      <c r="AF8" s="334"/>
      <c r="AG8" s="334"/>
      <c r="AH8" s="651">
        <f t="shared" si="1"/>
        <v>0</v>
      </c>
    </row>
    <row r="9" spans="1:79">
      <c r="A9" s="130" t="s">
        <v>7</v>
      </c>
      <c r="B9" s="655" t="s">
        <v>352</v>
      </c>
      <c r="C9" s="90" t="s">
        <v>179</v>
      </c>
      <c r="D9" s="334"/>
      <c r="E9" s="334"/>
      <c r="F9" s="334"/>
      <c r="G9" s="334"/>
      <c r="H9" s="334"/>
      <c r="I9" s="334"/>
      <c r="J9" s="334"/>
      <c r="K9" s="334"/>
      <c r="L9" s="334"/>
      <c r="M9" s="334"/>
      <c r="N9" s="334"/>
      <c r="O9" s="334"/>
      <c r="P9" s="334"/>
      <c r="Q9" s="334"/>
      <c r="R9" s="334"/>
      <c r="S9" s="334"/>
      <c r="T9" s="334"/>
      <c r="U9" s="334"/>
      <c r="V9" s="334"/>
      <c r="W9" s="334"/>
      <c r="X9" s="334"/>
      <c r="Y9" s="334"/>
      <c r="Z9" s="334"/>
      <c r="AA9" s="334"/>
      <c r="AB9" s="334"/>
      <c r="AC9" s="334"/>
      <c r="AD9" s="334"/>
      <c r="AE9" s="334"/>
      <c r="AF9" s="334"/>
      <c r="AG9" s="334"/>
      <c r="AH9" s="651">
        <f t="shared" si="1"/>
        <v>0</v>
      </c>
    </row>
    <row r="10" spans="1:79">
      <c r="A10" s="130" t="s">
        <v>9</v>
      </c>
      <c r="B10" s="655" t="s">
        <v>352</v>
      </c>
      <c r="C10" s="90" t="s">
        <v>179</v>
      </c>
      <c r="D10" s="334"/>
      <c r="E10" s="334"/>
      <c r="F10" s="334"/>
      <c r="G10" s="334"/>
      <c r="H10" s="334"/>
      <c r="I10" s="334"/>
      <c r="J10" s="334"/>
      <c r="K10" s="334"/>
      <c r="L10" s="334"/>
      <c r="M10" s="334"/>
      <c r="N10" s="334"/>
      <c r="O10" s="334"/>
      <c r="P10" s="334"/>
      <c r="Q10" s="334"/>
      <c r="R10" s="334"/>
      <c r="S10" s="334"/>
      <c r="T10" s="334"/>
      <c r="U10" s="334"/>
      <c r="V10" s="334"/>
      <c r="W10" s="334"/>
      <c r="X10" s="334"/>
      <c r="Y10" s="334"/>
      <c r="Z10" s="334"/>
      <c r="AA10" s="334"/>
      <c r="AB10" s="334"/>
      <c r="AC10" s="334"/>
      <c r="AD10" s="334"/>
      <c r="AE10" s="334"/>
      <c r="AF10" s="334"/>
      <c r="AG10" s="334"/>
      <c r="AH10" s="651">
        <f t="shared" si="1"/>
        <v>0</v>
      </c>
    </row>
    <row r="11" spans="1:79">
      <c r="A11" s="130" t="s">
        <v>11</v>
      </c>
      <c r="B11" s="655" t="s">
        <v>352</v>
      </c>
      <c r="C11" s="90" t="s">
        <v>179</v>
      </c>
      <c r="D11" s="334"/>
      <c r="E11" s="334"/>
      <c r="F11" s="334"/>
      <c r="G11" s="334"/>
      <c r="H11" s="334"/>
      <c r="I11" s="334"/>
      <c r="J11" s="334"/>
      <c r="K11" s="334"/>
      <c r="L11" s="334"/>
      <c r="M11" s="334"/>
      <c r="N11" s="334"/>
      <c r="O11" s="334"/>
      <c r="P11" s="334"/>
      <c r="Q11" s="334"/>
      <c r="R11" s="334"/>
      <c r="S11" s="334"/>
      <c r="T11" s="334"/>
      <c r="U11" s="334"/>
      <c r="V11" s="334"/>
      <c r="W11" s="334"/>
      <c r="X11" s="334"/>
      <c r="Y11" s="334"/>
      <c r="Z11" s="334"/>
      <c r="AA11" s="334"/>
      <c r="AB11" s="334"/>
      <c r="AC11" s="334"/>
      <c r="AD11" s="334"/>
      <c r="AE11" s="334"/>
      <c r="AF11" s="334"/>
      <c r="AG11" s="334"/>
      <c r="AH11" s="651">
        <f t="shared" si="1"/>
        <v>0</v>
      </c>
    </row>
    <row r="12" spans="1:79">
      <c r="A12" s="130" t="s">
        <v>47</v>
      </c>
      <c r="B12" s="655" t="s">
        <v>352</v>
      </c>
      <c r="C12" s="90" t="s">
        <v>179</v>
      </c>
      <c r="D12" s="334"/>
      <c r="E12" s="334"/>
      <c r="F12" s="334"/>
      <c r="G12" s="334"/>
      <c r="H12" s="334"/>
      <c r="I12" s="334"/>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651">
        <f t="shared" si="1"/>
        <v>0</v>
      </c>
    </row>
    <row r="13" spans="1:79">
      <c r="A13" s="130" t="s">
        <v>48</v>
      </c>
      <c r="B13" s="655" t="s">
        <v>352</v>
      </c>
      <c r="C13" s="90" t="s">
        <v>179</v>
      </c>
      <c r="D13" s="334"/>
      <c r="E13" s="334"/>
      <c r="F13" s="334"/>
      <c r="G13" s="334"/>
      <c r="H13" s="334"/>
      <c r="I13" s="334"/>
      <c r="J13" s="334"/>
      <c r="K13" s="334"/>
      <c r="L13" s="334"/>
      <c r="M13" s="334"/>
      <c r="N13" s="334"/>
      <c r="O13" s="334"/>
      <c r="P13" s="334"/>
      <c r="Q13" s="334"/>
      <c r="R13" s="334"/>
      <c r="S13" s="334"/>
      <c r="T13" s="334"/>
      <c r="U13" s="334"/>
      <c r="V13" s="334"/>
      <c r="W13" s="334"/>
      <c r="X13" s="334"/>
      <c r="Y13" s="334"/>
      <c r="Z13" s="334"/>
      <c r="AA13" s="334"/>
      <c r="AB13" s="334"/>
      <c r="AC13" s="334"/>
      <c r="AD13" s="334"/>
      <c r="AE13" s="334"/>
      <c r="AF13" s="334"/>
      <c r="AG13" s="334"/>
      <c r="AH13" s="651">
        <f t="shared" si="1"/>
        <v>0</v>
      </c>
    </row>
    <row r="14" spans="1:79">
      <c r="A14" s="130" t="s">
        <v>49</v>
      </c>
      <c r="B14" s="655" t="s">
        <v>352</v>
      </c>
      <c r="C14" s="90" t="s">
        <v>179</v>
      </c>
      <c r="D14" s="334"/>
      <c r="E14" s="334"/>
      <c r="F14" s="334"/>
      <c r="G14" s="334"/>
      <c r="H14" s="334"/>
      <c r="I14" s="334"/>
      <c r="J14" s="334"/>
      <c r="K14" s="334"/>
      <c r="L14" s="334"/>
      <c r="M14" s="334"/>
      <c r="N14" s="334"/>
      <c r="O14" s="334"/>
      <c r="P14" s="334"/>
      <c r="Q14" s="334"/>
      <c r="R14" s="334"/>
      <c r="S14" s="334"/>
      <c r="T14" s="334"/>
      <c r="U14" s="334"/>
      <c r="V14" s="334"/>
      <c r="W14" s="334"/>
      <c r="X14" s="334"/>
      <c r="Y14" s="334"/>
      <c r="Z14" s="334"/>
      <c r="AA14" s="334"/>
      <c r="AB14" s="334"/>
      <c r="AC14" s="334"/>
      <c r="AD14" s="334"/>
      <c r="AE14" s="334"/>
      <c r="AF14" s="334"/>
      <c r="AG14" s="334"/>
      <c r="AH14" s="651">
        <f t="shared" si="1"/>
        <v>0</v>
      </c>
    </row>
    <row r="15" spans="1:79">
      <c r="A15" s="130" t="s">
        <v>128</v>
      </c>
      <c r="B15" s="655" t="s">
        <v>352</v>
      </c>
      <c r="C15" s="90" t="s">
        <v>179</v>
      </c>
      <c r="D15" s="334"/>
      <c r="E15" s="334"/>
      <c r="F15" s="334"/>
      <c r="G15" s="334"/>
      <c r="H15" s="334"/>
      <c r="I15" s="334"/>
      <c r="J15" s="334"/>
      <c r="K15" s="334"/>
      <c r="L15" s="334"/>
      <c r="M15" s="334"/>
      <c r="N15" s="334"/>
      <c r="O15" s="334"/>
      <c r="P15" s="334"/>
      <c r="Q15" s="334"/>
      <c r="R15" s="334"/>
      <c r="S15" s="334"/>
      <c r="T15" s="334"/>
      <c r="U15" s="334"/>
      <c r="V15" s="334"/>
      <c r="W15" s="334"/>
      <c r="X15" s="334"/>
      <c r="Y15" s="334"/>
      <c r="Z15" s="334"/>
      <c r="AA15" s="334"/>
      <c r="AB15" s="334"/>
      <c r="AC15" s="334"/>
      <c r="AD15" s="334"/>
      <c r="AE15" s="334"/>
      <c r="AF15" s="334"/>
      <c r="AG15" s="334"/>
      <c r="AH15" s="651">
        <f t="shared" si="1"/>
        <v>0</v>
      </c>
    </row>
    <row r="16" spans="1:79" s="91" customFormat="1">
      <c r="A16" s="177">
        <v>2</v>
      </c>
      <c r="B16" s="178" t="s">
        <v>364</v>
      </c>
      <c r="C16" s="179" t="s">
        <v>179</v>
      </c>
      <c r="D16" s="649">
        <f>SUM(D17:D25)</f>
        <v>0</v>
      </c>
      <c r="E16" s="649">
        <f t="shared" ref="E16:O16" si="2">SUM(E17:E25)</f>
        <v>0</v>
      </c>
      <c r="F16" s="649">
        <f t="shared" si="2"/>
        <v>0</v>
      </c>
      <c r="G16" s="649">
        <f t="shared" si="2"/>
        <v>0</v>
      </c>
      <c r="H16" s="649">
        <f t="shared" si="2"/>
        <v>0</v>
      </c>
      <c r="I16" s="649">
        <f t="shared" si="2"/>
        <v>0</v>
      </c>
      <c r="J16" s="649">
        <f t="shared" si="2"/>
        <v>0</v>
      </c>
      <c r="K16" s="649">
        <f t="shared" si="2"/>
        <v>0</v>
      </c>
      <c r="L16" s="649">
        <f>SUM(L17:L25)</f>
        <v>0</v>
      </c>
      <c r="M16" s="649">
        <f t="shared" si="2"/>
        <v>0</v>
      </c>
      <c r="N16" s="649">
        <f t="shared" si="2"/>
        <v>0</v>
      </c>
      <c r="O16" s="649">
        <f t="shared" si="2"/>
        <v>0</v>
      </c>
      <c r="P16" s="649">
        <f t="shared" ref="P16:AG16" si="3">SUM(P17:P25)</f>
        <v>0</v>
      </c>
      <c r="Q16" s="649">
        <f t="shared" si="3"/>
        <v>0</v>
      </c>
      <c r="R16" s="649">
        <f t="shared" si="3"/>
        <v>0</v>
      </c>
      <c r="S16" s="649">
        <f t="shared" si="3"/>
        <v>0</v>
      </c>
      <c r="T16" s="649">
        <f t="shared" si="3"/>
        <v>0</v>
      </c>
      <c r="U16" s="649">
        <f t="shared" si="3"/>
        <v>0</v>
      </c>
      <c r="V16" s="649">
        <f t="shared" si="3"/>
        <v>0</v>
      </c>
      <c r="W16" s="649">
        <f t="shared" si="3"/>
        <v>0</v>
      </c>
      <c r="X16" s="649">
        <f t="shared" si="3"/>
        <v>0</v>
      </c>
      <c r="Y16" s="649">
        <f t="shared" si="3"/>
        <v>0</v>
      </c>
      <c r="Z16" s="649">
        <f t="shared" si="3"/>
        <v>0</v>
      </c>
      <c r="AA16" s="649">
        <f t="shared" si="3"/>
        <v>0</v>
      </c>
      <c r="AB16" s="649">
        <f t="shared" si="3"/>
        <v>0</v>
      </c>
      <c r="AC16" s="649">
        <f t="shared" si="3"/>
        <v>0</v>
      </c>
      <c r="AD16" s="649">
        <f t="shared" si="3"/>
        <v>0</v>
      </c>
      <c r="AE16" s="649">
        <f t="shared" si="3"/>
        <v>0</v>
      </c>
      <c r="AF16" s="649">
        <f t="shared" si="3"/>
        <v>0</v>
      </c>
      <c r="AG16" s="649">
        <f t="shared" si="3"/>
        <v>0</v>
      </c>
      <c r="AH16" s="651">
        <f>SUM(D16:AG16)</f>
        <v>0</v>
      </c>
      <c r="AI16" s="69"/>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row>
    <row r="17" spans="1:79">
      <c r="A17" s="130" t="s">
        <v>14</v>
      </c>
      <c r="B17" s="655" t="s">
        <v>353</v>
      </c>
      <c r="C17" s="90" t="s">
        <v>179</v>
      </c>
      <c r="D17" s="334"/>
      <c r="E17" s="334"/>
      <c r="F17" s="334"/>
      <c r="G17" s="334"/>
      <c r="H17" s="334"/>
      <c r="I17" s="334"/>
      <c r="J17" s="334"/>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651">
        <f>SUM(D17:AG17)</f>
        <v>0</v>
      </c>
    </row>
    <row r="18" spans="1:79">
      <c r="A18" s="130" t="s">
        <v>16</v>
      </c>
      <c r="B18" s="655" t="s">
        <v>353</v>
      </c>
      <c r="C18" s="90" t="s">
        <v>179</v>
      </c>
      <c r="D18" s="334"/>
      <c r="E18" s="334"/>
      <c r="F18" s="334"/>
      <c r="G18" s="334"/>
      <c r="H18" s="334"/>
      <c r="I18" s="334"/>
      <c r="J18" s="334"/>
      <c r="K18" s="334"/>
      <c r="L18" s="334"/>
      <c r="M18" s="334"/>
      <c r="N18" s="334"/>
      <c r="O18" s="334"/>
      <c r="P18" s="334"/>
      <c r="Q18" s="334"/>
      <c r="R18" s="334"/>
      <c r="S18" s="334"/>
      <c r="T18" s="334"/>
      <c r="U18" s="334"/>
      <c r="V18" s="334"/>
      <c r="W18" s="334"/>
      <c r="X18" s="334"/>
      <c r="Y18" s="334"/>
      <c r="Z18" s="334"/>
      <c r="AA18" s="334"/>
      <c r="AB18" s="334"/>
      <c r="AC18" s="334"/>
      <c r="AD18" s="334"/>
      <c r="AE18" s="334"/>
      <c r="AF18" s="334"/>
      <c r="AG18" s="334"/>
      <c r="AH18" s="651">
        <f>SUM(D18:AG18)</f>
        <v>0</v>
      </c>
    </row>
    <row r="19" spans="1:79">
      <c r="A19" s="130" t="s">
        <v>19</v>
      </c>
      <c r="B19" s="655" t="s">
        <v>353</v>
      </c>
      <c r="C19" s="90" t="s">
        <v>179</v>
      </c>
      <c r="D19" s="334"/>
      <c r="E19" s="334"/>
      <c r="F19" s="334"/>
      <c r="G19" s="334"/>
      <c r="H19" s="334"/>
      <c r="I19" s="334"/>
      <c r="J19" s="334"/>
      <c r="K19" s="334"/>
      <c r="L19" s="334"/>
      <c r="M19" s="334"/>
      <c r="N19" s="334"/>
      <c r="O19" s="334"/>
      <c r="P19" s="334"/>
      <c r="Q19" s="334"/>
      <c r="R19" s="334"/>
      <c r="S19" s="334"/>
      <c r="T19" s="334"/>
      <c r="U19" s="334"/>
      <c r="V19" s="334"/>
      <c r="W19" s="334"/>
      <c r="X19" s="334"/>
      <c r="Y19" s="334"/>
      <c r="Z19" s="334"/>
      <c r="AA19" s="334"/>
      <c r="AB19" s="334"/>
      <c r="AC19" s="334"/>
      <c r="AD19" s="334"/>
      <c r="AE19" s="334"/>
      <c r="AF19" s="334"/>
      <c r="AG19" s="334"/>
      <c r="AH19" s="651">
        <f t="shared" ref="AH19:AH25" si="4">SUM(D19:AG19)</f>
        <v>0</v>
      </c>
    </row>
    <row r="20" spans="1:79">
      <c r="A20" s="130" t="s">
        <v>22</v>
      </c>
      <c r="B20" s="655" t="s">
        <v>353</v>
      </c>
      <c r="C20" s="90" t="s">
        <v>179</v>
      </c>
      <c r="D20" s="334"/>
      <c r="E20" s="334"/>
      <c r="F20" s="334"/>
      <c r="G20" s="334"/>
      <c r="H20" s="334"/>
      <c r="I20" s="334"/>
      <c r="J20" s="334"/>
      <c r="K20" s="334"/>
      <c r="L20" s="334"/>
      <c r="M20" s="334"/>
      <c r="N20" s="334"/>
      <c r="O20" s="334"/>
      <c r="P20" s="334"/>
      <c r="Q20" s="334"/>
      <c r="R20" s="334"/>
      <c r="S20" s="334"/>
      <c r="T20" s="334"/>
      <c r="U20" s="334"/>
      <c r="V20" s="334"/>
      <c r="W20" s="334"/>
      <c r="X20" s="334"/>
      <c r="Y20" s="334"/>
      <c r="Z20" s="334"/>
      <c r="AA20" s="334"/>
      <c r="AB20" s="334"/>
      <c r="AC20" s="334"/>
      <c r="AD20" s="334"/>
      <c r="AE20" s="334"/>
      <c r="AF20" s="334"/>
      <c r="AG20" s="334"/>
      <c r="AH20" s="651">
        <f t="shared" si="4"/>
        <v>0</v>
      </c>
    </row>
    <row r="21" spans="1:79">
      <c r="A21" s="130" t="s">
        <v>23</v>
      </c>
      <c r="B21" s="655" t="s">
        <v>353</v>
      </c>
      <c r="C21" s="90" t="s">
        <v>179</v>
      </c>
      <c r="D21" s="334"/>
      <c r="E21" s="334"/>
      <c r="F21" s="334"/>
      <c r="G21" s="334"/>
      <c r="H21" s="334"/>
      <c r="I21" s="334"/>
      <c r="J21" s="334"/>
      <c r="K21" s="334"/>
      <c r="L21" s="334"/>
      <c r="M21" s="334"/>
      <c r="N21" s="334"/>
      <c r="O21" s="334"/>
      <c r="P21" s="334"/>
      <c r="Q21" s="334"/>
      <c r="R21" s="334"/>
      <c r="S21" s="334"/>
      <c r="T21" s="334"/>
      <c r="U21" s="334"/>
      <c r="V21" s="334"/>
      <c r="W21" s="334"/>
      <c r="X21" s="334"/>
      <c r="Y21" s="334"/>
      <c r="Z21" s="334"/>
      <c r="AA21" s="334"/>
      <c r="AB21" s="334"/>
      <c r="AC21" s="334"/>
      <c r="AD21" s="334"/>
      <c r="AE21" s="334"/>
      <c r="AF21" s="334"/>
      <c r="AG21" s="334"/>
      <c r="AH21" s="651">
        <f t="shared" si="4"/>
        <v>0</v>
      </c>
    </row>
    <row r="22" spans="1:79">
      <c r="A22" s="130" t="s">
        <v>24</v>
      </c>
      <c r="B22" s="655" t="s">
        <v>353</v>
      </c>
      <c r="C22" s="90" t="s">
        <v>179</v>
      </c>
      <c r="D22" s="334"/>
      <c r="E22" s="334"/>
      <c r="F22" s="334"/>
      <c r="G22" s="334"/>
      <c r="H22" s="334"/>
      <c r="I22" s="334"/>
      <c r="J22" s="334"/>
      <c r="K22" s="334"/>
      <c r="L22" s="334"/>
      <c r="M22" s="334"/>
      <c r="N22" s="334"/>
      <c r="O22" s="334"/>
      <c r="P22" s="334"/>
      <c r="Q22" s="334"/>
      <c r="R22" s="334"/>
      <c r="S22" s="334"/>
      <c r="T22" s="334"/>
      <c r="U22" s="334"/>
      <c r="V22" s="334"/>
      <c r="W22" s="334"/>
      <c r="X22" s="334"/>
      <c r="Y22" s="334"/>
      <c r="Z22" s="334"/>
      <c r="AA22" s="334"/>
      <c r="AB22" s="334"/>
      <c r="AC22" s="334"/>
      <c r="AD22" s="334"/>
      <c r="AE22" s="334"/>
      <c r="AF22" s="334"/>
      <c r="AG22" s="334"/>
      <c r="AH22" s="651">
        <f t="shared" si="4"/>
        <v>0</v>
      </c>
    </row>
    <row r="23" spans="1:79">
      <c r="A23" s="130" t="s">
        <v>26</v>
      </c>
      <c r="B23" s="655" t="s">
        <v>353</v>
      </c>
      <c r="C23" s="90" t="s">
        <v>179</v>
      </c>
      <c r="D23" s="334"/>
      <c r="E23" s="334"/>
      <c r="F23" s="334"/>
      <c r="G23" s="334"/>
      <c r="H23" s="334"/>
      <c r="I23" s="334"/>
      <c r="J23" s="334"/>
      <c r="K23" s="334"/>
      <c r="L23" s="334"/>
      <c r="M23" s="334"/>
      <c r="N23" s="334"/>
      <c r="O23" s="334"/>
      <c r="P23" s="334"/>
      <c r="Q23" s="334"/>
      <c r="R23" s="334"/>
      <c r="S23" s="334"/>
      <c r="T23" s="334"/>
      <c r="U23" s="334"/>
      <c r="V23" s="334"/>
      <c r="W23" s="334"/>
      <c r="X23" s="334"/>
      <c r="Y23" s="334"/>
      <c r="Z23" s="334"/>
      <c r="AA23" s="334"/>
      <c r="AB23" s="334"/>
      <c r="AC23" s="334"/>
      <c r="AD23" s="334"/>
      <c r="AE23" s="334"/>
      <c r="AF23" s="334"/>
      <c r="AG23" s="334"/>
      <c r="AH23" s="651">
        <f t="shared" si="4"/>
        <v>0</v>
      </c>
    </row>
    <row r="24" spans="1:79">
      <c r="A24" s="130" t="s">
        <v>28</v>
      </c>
      <c r="B24" s="655" t="s">
        <v>353</v>
      </c>
      <c r="C24" s="90" t="s">
        <v>179</v>
      </c>
      <c r="D24" s="334"/>
      <c r="E24" s="334"/>
      <c r="F24" s="334"/>
      <c r="G24" s="334"/>
      <c r="H24" s="334"/>
      <c r="I24" s="334"/>
      <c r="J24" s="334"/>
      <c r="K24" s="334"/>
      <c r="L24" s="334"/>
      <c r="M24" s="334"/>
      <c r="N24" s="334"/>
      <c r="O24" s="334"/>
      <c r="P24" s="334"/>
      <c r="Q24" s="334"/>
      <c r="R24" s="334"/>
      <c r="S24" s="334"/>
      <c r="T24" s="334"/>
      <c r="U24" s="334"/>
      <c r="V24" s="334"/>
      <c r="W24" s="334"/>
      <c r="X24" s="334"/>
      <c r="Y24" s="334"/>
      <c r="Z24" s="334"/>
      <c r="AA24" s="334"/>
      <c r="AB24" s="334"/>
      <c r="AC24" s="334"/>
      <c r="AD24" s="334"/>
      <c r="AE24" s="334"/>
      <c r="AF24" s="334"/>
      <c r="AG24" s="334"/>
      <c r="AH24" s="651">
        <f t="shared" si="4"/>
        <v>0</v>
      </c>
    </row>
    <row r="25" spans="1:79">
      <c r="A25" s="130" t="s">
        <v>80</v>
      </c>
      <c r="B25" s="655" t="s">
        <v>353</v>
      </c>
      <c r="C25" s="90" t="s">
        <v>179</v>
      </c>
      <c r="D25" s="334"/>
      <c r="E25" s="334"/>
      <c r="F25" s="334"/>
      <c r="G25" s="334"/>
      <c r="H25" s="334"/>
      <c r="I25" s="334"/>
      <c r="J25" s="334"/>
      <c r="K25" s="334"/>
      <c r="L25" s="334"/>
      <c r="M25" s="334"/>
      <c r="N25" s="334"/>
      <c r="O25" s="334"/>
      <c r="P25" s="334"/>
      <c r="Q25" s="334"/>
      <c r="R25" s="334"/>
      <c r="S25" s="334"/>
      <c r="T25" s="334"/>
      <c r="U25" s="334"/>
      <c r="V25" s="334"/>
      <c r="W25" s="334"/>
      <c r="X25" s="334"/>
      <c r="Y25" s="334"/>
      <c r="Z25" s="334"/>
      <c r="AA25" s="334"/>
      <c r="AB25" s="334"/>
      <c r="AC25" s="334"/>
      <c r="AD25" s="334"/>
      <c r="AE25" s="334"/>
      <c r="AF25" s="334"/>
      <c r="AG25" s="334"/>
      <c r="AH25" s="651">
        <f t="shared" si="4"/>
        <v>0</v>
      </c>
    </row>
    <row r="26" spans="1:79" s="91" customFormat="1">
      <c r="A26" s="177">
        <v>3</v>
      </c>
      <c r="B26" s="178" t="s">
        <v>434</v>
      </c>
      <c r="C26" s="179" t="s">
        <v>179</v>
      </c>
      <c r="D26" s="649"/>
      <c r="E26" s="649"/>
      <c r="F26" s="649"/>
      <c r="G26" s="649"/>
      <c r="H26" s="649"/>
      <c r="I26" s="649"/>
      <c r="J26" s="649"/>
      <c r="K26" s="649"/>
      <c r="L26" s="649"/>
      <c r="M26" s="649"/>
      <c r="N26" s="649"/>
      <c r="O26" s="649"/>
      <c r="P26" s="649"/>
      <c r="Q26" s="649"/>
      <c r="R26" s="649"/>
      <c r="S26" s="649"/>
      <c r="T26" s="649"/>
      <c r="U26" s="649"/>
      <c r="V26" s="649"/>
      <c r="W26" s="649"/>
      <c r="X26" s="649"/>
      <c r="Y26" s="649"/>
      <c r="Z26" s="649"/>
      <c r="AA26" s="649"/>
      <c r="AB26" s="649"/>
      <c r="AC26" s="649"/>
      <c r="AD26" s="649"/>
      <c r="AE26" s="649"/>
      <c r="AF26" s="649"/>
      <c r="AG26" s="649"/>
      <c r="AH26" s="651"/>
      <c r="AI26" s="69"/>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row>
    <row r="27" spans="1:79">
      <c r="A27" s="130" t="s">
        <v>33</v>
      </c>
      <c r="B27" s="69" t="s">
        <v>435</v>
      </c>
      <c r="C27" s="90" t="s">
        <v>179</v>
      </c>
      <c r="D27" s="334"/>
      <c r="E27" s="334"/>
      <c r="F27" s="334"/>
      <c r="G27" s="334"/>
      <c r="H27" s="334"/>
      <c r="I27" s="334"/>
      <c r="J27" s="334"/>
      <c r="K27" s="334"/>
      <c r="L27" s="334"/>
      <c r="M27" s="334"/>
      <c r="N27" s="334"/>
      <c r="O27" s="334"/>
      <c r="P27" s="334"/>
      <c r="Q27" s="334"/>
      <c r="R27" s="334"/>
      <c r="S27" s="334"/>
      <c r="T27" s="334"/>
      <c r="U27" s="334"/>
      <c r="V27" s="334"/>
      <c r="W27" s="334"/>
      <c r="X27" s="334"/>
      <c r="Y27" s="334"/>
      <c r="Z27" s="334"/>
      <c r="AA27" s="334"/>
      <c r="AB27" s="334"/>
      <c r="AC27" s="334"/>
      <c r="AD27" s="334"/>
      <c r="AE27" s="334"/>
      <c r="AF27" s="334"/>
      <c r="AG27" s="334"/>
      <c r="AH27" s="651">
        <f>SUM(D27:AG27)</f>
        <v>0</v>
      </c>
    </row>
    <row r="28" spans="1:79">
      <c r="A28" s="130" t="s">
        <v>34</v>
      </c>
      <c r="B28" s="69" t="s">
        <v>436</v>
      </c>
      <c r="C28" s="90" t="s">
        <v>179</v>
      </c>
      <c r="D28" s="334"/>
      <c r="E28" s="334"/>
      <c r="F28" s="334"/>
      <c r="G28" s="334"/>
      <c r="H28" s="334"/>
      <c r="I28" s="334"/>
      <c r="J28" s="334"/>
      <c r="K28" s="334"/>
      <c r="L28" s="334"/>
      <c r="M28" s="334"/>
      <c r="N28" s="334"/>
      <c r="O28" s="334"/>
      <c r="P28" s="334"/>
      <c r="Q28" s="334"/>
      <c r="R28" s="334"/>
      <c r="S28" s="334"/>
      <c r="T28" s="334"/>
      <c r="U28" s="334"/>
      <c r="V28" s="334"/>
      <c r="W28" s="334"/>
      <c r="X28" s="334"/>
      <c r="Y28" s="334"/>
      <c r="Z28" s="334"/>
      <c r="AA28" s="334"/>
      <c r="AB28" s="334"/>
      <c r="AC28" s="334"/>
      <c r="AD28" s="334"/>
      <c r="AE28" s="334"/>
      <c r="AF28" s="334"/>
      <c r="AG28" s="334"/>
      <c r="AH28" s="651">
        <f>SUM(D28:AG28)</f>
        <v>0</v>
      </c>
    </row>
    <row r="29" spans="1:79">
      <c r="A29" s="130" t="s">
        <v>35</v>
      </c>
      <c r="B29" s="69" t="s">
        <v>437</v>
      </c>
      <c r="C29" s="90" t="s">
        <v>179</v>
      </c>
      <c r="D29" s="334"/>
      <c r="E29" s="334"/>
      <c r="F29" s="334"/>
      <c r="G29" s="334"/>
      <c r="H29" s="334"/>
      <c r="I29" s="334"/>
      <c r="J29" s="334"/>
      <c r="K29" s="334"/>
      <c r="L29" s="334"/>
      <c r="M29" s="334"/>
      <c r="N29" s="334"/>
      <c r="O29" s="334"/>
      <c r="P29" s="334"/>
      <c r="Q29" s="334"/>
      <c r="R29" s="334"/>
      <c r="S29" s="334"/>
      <c r="T29" s="334"/>
      <c r="U29" s="334"/>
      <c r="V29" s="334"/>
      <c r="W29" s="334"/>
      <c r="X29" s="334"/>
      <c r="Y29" s="334"/>
      <c r="Z29" s="334"/>
      <c r="AA29" s="334"/>
      <c r="AB29" s="334"/>
      <c r="AC29" s="334"/>
      <c r="AD29" s="334"/>
      <c r="AE29" s="334"/>
      <c r="AF29" s="334"/>
      <c r="AG29" s="334"/>
      <c r="AH29" s="651">
        <f>SUM(D29:AG29)</f>
        <v>0</v>
      </c>
    </row>
    <row r="30" spans="1:79" s="91" customFormat="1" hidden="1">
      <c r="A30" s="177">
        <v>4</v>
      </c>
      <c r="B30" s="178" t="s">
        <v>448</v>
      </c>
      <c r="C30" s="179"/>
      <c r="D30" s="649"/>
      <c r="E30" s="649"/>
      <c r="F30" s="649"/>
      <c r="G30" s="649"/>
      <c r="H30" s="649"/>
      <c r="I30" s="649"/>
      <c r="J30" s="649"/>
      <c r="K30" s="649"/>
      <c r="L30" s="649"/>
      <c r="M30" s="649"/>
      <c r="N30" s="649"/>
      <c r="O30" s="649"/>
      <c r="P30" s="649"/>
      <c r="Q30" s="649"/>
      <c r="R30" s="649"/>
      <c r="S30" s="649"/>
      <c r="T30" s="649"/>
      <c r="U30" s="649"/>
      <c r="V30" s="649"/>
      <c r="W30" s="649"/>
      <c r="X30" s="649"/>
      <c r="Y30" s="649"/>
      <c r="Z30" s="649"/>
      <c r="AA30" s="649"/>
      <c r="AB30" s="649"/>
      <c r="AC30" s="649"/>
      <c r="AD30" s="649"/>
      <c r="AE30" s="649"/>
      <c r="AF30" s="649"/>
      <c r="AG30" s="649"/>
      <c r="AH30" s="652"/>
      <c r="AI30" s="69"/>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row>
    <row r="31" spans="1:79" hidden="1">
      <c r="A31" s="961" t="s">
        <v>39</v>
      </c>
      <c r="B31" s="960" t="s">
        <v>186</v>
      </c>
      <c r="C31" s="962" t="s">
        <v>188</v>
      </c>
      <c r="D31" s="338"/>
      <c r="E31" s="338"/>
      <c r="F31" s="338"/>
      <c r="G31" s="338"/>
      <c r="H31" s="338"/>
      <c r="I31" s="338"/>
      <c r="J31" s="338"/>
      <c r="K31" s="338"/>
      <c r="L31" s="338"/>
      <c r="M31" s="338"/>
      <c r="N31" s="338"/>
      <c r="O31" s="338"/>
      <c r="P31" s="338"/>
      <c r="Q31" s="338"/>
      <c r="R31" s="338"/>
      <c r="S31" s="338"/>
      <c r="T31" s="338"/>
      <c r="U31" s="338"/>
      <c r="V31" s="338"/>
      <c r="W31" s="338"/>
      <c r="X31" s="338"/>
      <c r="Y31" s="338"/>
      <c r="Z31" s="338"/>
      <c r="AA31" s="338"/>
      <c r="AB31" s="338"/>
      <c r="AC31" s="338"/>
      <c r="AD31" s="338"/>
      <c r="AE31" s="338"/>
      <c r="AF31" s="338"/>
      <c r="AG31" s="338"/>
      <c r="AH31" s="651">
        <f>SUM(D31:AG31)</f>
        <v>0</v>
      </c>
    </row>
    <row r="32" spans="1:79" hidden="1">
      <c r="A32" s="961" t="s">
        <v>56</v>
      </c>
      <c r="B32" s="960" t="s">
        <v>187</v>
      </c>
      <c r="C32" s="962" t="s">
        <v>188</v>
      </c>
      <c r="D32" s="338"/>
      <c r="E32" s="338"/>
      <c r="F32" s="338"/>
      <c r="G32" s="338"/>
      <c r="H32" s="338"/>
      <c r="I32" s="338"/>
      <c r="J32" s="338"/>
      <c r="K32" s="338"/>
      <c r="L32" s="338"/>
      <c r="M32" s="338"/>
      <c r="N32" s="338"/>
      <c r="O32" s="338"/>
      <c r="P32" s="338"/>
      <c r="Q32" s="338"/>
      <c r="R32" s="338"/>
      <c r="S32" s="338"/>
      <c r="T32" s="338"/>
      <c r="U32" s="338"/>
      <c r="V32" s="338"/>
      <c r="W32" s="338"/>
      <c r="X32" s="338"/>
      <c r="Y32" s="338"/>
      <c r="Z32" s="338"/>
      <c r="AA32" s="338"/>
      <c r="AB32" s="338"/>
      <c r="AC32" s="338"/>
      <c r="AD32" s="338"/>
      <c r="AE32" s="338"/>
      <c r="AF32" s="338"/>
      <c r="AG32" s="338"/>
      <c r="AH32" s="651">
        <f>SUM(D32:AG32)</f>
        <v>0</v>
      </c>
    </row>
    <row r="33" spans="1:37" hidden="1">
      <c r="A33" s="961" t="s">
        <v>41</v>
      </c>
      <c r="B33" s="960" t="s">
        <v>189</v>
      </c>
      <c r="C33" s="962" t="s">
        <v>179</v>
      </c>
      <c r="D33" s="338"/>
      <c r="E33" s="338"/>
      <c r="F33" s="338"/>
      <c r="G33" s="338"/>
      <c r="H33" s="338"/>
      <c r="I33" s="338"/>
      <c r="J33" s="338"/>
      <c r="K33" s="338"/>
      <c r="L33" s="338"/>
      <c r="M33" s="338"/>
      <c r="N33" s="338"/>
      <c r="O33" s="338"/>
      <c r="P33" s="338"/>
      <c r="Q33" s="338"/>
      <c r="R33" s="338"/>
      <c r="S33" s="338"/>
      <c r="T33" s="338"/>
      <c r="U33" s="338"/>
      <c r="V33" s="338"/>
      <c r="W33" s="338"/>
      <c r="X33" s="338"/>
      <c r="Y33" s="338"/>
      <c r="Z33" s="338"/>
      <c r="AA33" s="338"/>
      <c r="AB33" s="338"/>
      <c r="AC33" s="338"/>
      <c r="AD33" s="338"/>
      <c r="AE33" s="338"/>
      <c r="AF33" s="338"/>
      <c r="AG33" s="338"/>
      <c r="AH33" s="651">
        <f>SUM(D33:AG33)</f>
        <v>0</v>
      </c>
    </row>
    <row r="34" spans="1:37" hidden="1">
      <c r="A34" s="963" t="s">
        <v>54</v>
      </c>
      <c r="B34" s="964" t="s">
        <v>204</v>
      </c>
      <c r="C34" s="965" t="s">
        <v>203</v>
      </c>
      <c r="D34" s="338"/>
      <c r="E34" s="338"/>
      <c r="F34" s="338"/>
      <c r="G34" s="338"/>
      <c r="H34" s="338"/>
      <c r="I34" s="338"/>
      <c r="J34" s="338"/>
      <c r="K34" s="338"/>
      <c r="L34" s="338"/>
      <c r="M34" s="338"/>
      <c r="N34" s="338"/>
      <c r="O34" s="338"/>
      <c r="P34" s="338"/>
      <c r="Q34" s="338"/>
      <c r="R34" s="338"/>
      <c r="S34" s="338"/>
      <c r="T34" s="338"/>
      <c r="U34" s="338"/>
      <c r="V34" s="338"/>
      <c r="W34" s="338"/>
      <c r="X34" s="338"/>
      <c r="Y34" s="338"/>
      <c r="Z34" s="338"/>
      <c r="AA34" s="338"/>
      <c r="AB34" s="338"/>
      <c r="AC34" s="338"/>
      <c r="AD34" s="338"/>
      <c r="AE34" s="338"/>
      <c r="AF34" s="338"/>
      <c r="AG34" s="338"/>
      <c r="AH34" s="653">
        <f>SUM(D34:AG34)</f>
        <v>0</v>
      </c>
    </row>
    <row r="35" spans="1:37">
      <c r="A35" s="130"/>
      <c r="B35" s="69"/>
      <c r="C35" s="90"/>
      <c r="D35" s="95"/>
      <c r="E35" s="95"/>
      <c r="F35" s="9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637"/>
      <c r="AI35" s="77"/>
      <c r="AJ35" s="77"/>
      <c r="AK35" s="77"/>
    </row>
    <row r="36" spans="1:37">
      <c r="A36" s="180"/>
      <c r="B36" s="180"/>
      <c r="C36" s="180"/>
      <c r="D36" s="180"/>
      <c r="E36" s="180"/>
      <c r="F36" s="180"/>
      <c r="G36" s="180"/>
      <c r="H36" s="180"/>
      <c r="I36" s="180"/>
      <c r="J36" s="180"/>
      <c r="K36" s="180"/>
      <c r="L36" s="180"/>
      <c r="M36" s="180"/>
      <c r="N36" s="180"/>
      <c r="O36" s="180"/>
      <c r="P36" s="180"/>
      <c r="Q36" s="180"/>
      <c r="R36" s="180"/>
      <c r="S36" s="180"/>
      <c r="T36" s="180"/>
      <c r="U36" s="180"/>
      <c r="V36" s="180"/>
      <c r="W36" s="180"/>
      <c r="X36" s="180"/>
      <c r="Y36" s="180"/>
      <c r="Z36" s="180"/>
      <c r="AA36" s="180"/>
      <c r="AB36" s="180"/>
      <c r="AC36" s="180"/>
      <c r="AD36" s="180"/>
      <c r="AE36" s="180"/>
      <c r="AF36" s="180"/>
      <c r="AG36" s="180"/>
      <c r="AH36" s="183"/>
      <c r="AI36" s="181"/>
      <c r="AJ36" s="181"/>
      <c r="AK36" s="77"/>
    </row>
    <row r="37" spans="1:37" s="69" customFormat="1">
      <c r="A37" s="419"/>
      <c r="D37" s="654"/>
      <c r="AI37" s="77"/>
      <c r="AJ37" s="77"/>
      <c r="AK37" s="77"/>
    </row>
    <row r="38" spans="1:37" s="69" customFormat="1">
      <c r="A38" s="419"/>
      <c r="D38" s="654"/>
      <c r="AI38" s="77"/>
      <c r="AJ38" s="77"/>
      <c r="AK38" s="77"/>
    </row>
    <row r="39" spans="1:37" s="69" customFormat="1">
      <c r="AI39" s="77"/>
      <c r="AJ39" s="77"/>
      <c r="AK39" s="77"/>
    </row>
    <row r="40" spans="1:37" s="69" customFormat="1"/>
    <row r="41" spans="1:37" s="69" customFormat="1"/>
    <row r="42" spans="1:37" s="69" customFormat="1">
      <c r="B42" s="419"/>
    </row>
    <row r="43" spans="1:37" s="69" customFormat="1">
      <c r="B43" s="419"/>
    </row>
    <row r="44" spans="1:37" s="69" customFormat="1"/>
    <row r="45" spans="1:37" s="69" customFormat="1"/>
    <row r="46" spans="1:37" s="69" customFormat="1"/>
    <row r="47" spans="1:37" s="69" customFormat="1"/>
    <row r="48" spans="1:37" s="69" customFormat="1"/>
    <row r="49" s="69" customFormat="1"/>
    <row r="50" s="69" customFormat="1"/>
    <row r="51" s="69" customFormat="1"/>
    <row r="52" s="69" customFormat="1"/>
    <row r="53" s="69" customFormat="1"/>
    <row r="54" s="69" customFormat="1"/>
    <row r="55" s="69" customFormat="1"/>
    <row r="56" s="69" customFormat="1"/>
    <row r="57" s="69" customFormat="1"/>
    <row r="58" s="69" customFormat="1"/>
    <row r="59" s="69" customFormat="1"/>
    <row r="60" s="69" customFormat="1"/>
    <row r="61" s="69" customFormat="1"/>
    <row r="62" s="69" customFormat="1"/>
    <row r="63" s="69" customFormat="1"/>
    <row r="64" s="69" customFormat="1"/>
    <row r="65" s="69" customFormat="1"/>
    <row r="66" s="69" customFormat="1"/>
    <row r="67" s="69" customFormat="1"/>
    <row r="68" s="69" customFormat="1"/>
    <row r="69" s="69" customFormat="1"/>
    <row r="70" s="69" customFormat="1"/>
    <row r="71" s="69" customFormat="1"/>
    <row r="72" s="69" customFormat="1"/>
    <row r="73" s="69" customFormat="1"/>
    <row r="74" s="69" customFormat="1"/>
    <row r="75" s="69" customFormat="1"/>
    <row r="76" s="69" customFormat="1"/>
    <row r="77" s="69" customFormat="1"/>
    <row r="78" s="69" customFormat="1"/>
    <row r="79" s="69" customFormat="1"/>
    <row r="80" s="69" customFormat="1"/>
    <row r="81" s="69" customFormat="1"/>
    <row r="82" s="69" customFormat="1"/>
    <row r="83" s="69" customFormat="1"/>
    <row r="84" s="69" customFormat="1"/>
    <row r="85" s="69" customFormat="1"/>
    <row r="86" s="69" customFormat="1"/>
    <row r="87" s="69" customFormat="1"/>
    <row r="88" s="69" customFormat="1"/>
    <row r="89" s="69" customFormat="1"/>
    <row r="90" s="69" customFormat="1"/>
    <row r="91" s="69" customFormat="1"/>
    <row r="92" s="69" customFormat="1"/>
    <row r="93" s="69" customFormat="1"/>
    <row r="94" s="69" customFormat="1"/>
    <row r="95" s="69" customFormat="1"/>
    <row r="96" s="69" customFormat="1"/>
    <row r="97" s="69" customFormat="1"/>
    <row r="98" s="69" customFormat="1"/>
    <row r="99" s="69" customFormat="1"/>
    <row r="100" s="69" customFormat="1"/>
    <row r="101" s="69" customFormat="1"/>
    <row r="102" s="69" customFormat="1"/>
    <row r="103" s="69" customFormat="1"/>
    <row r="104" s="69" customFormat="1"/>
    <row r="105" s="69" customFormat="1"/>
    <row r="106" s="69" customFormat="1"/>
    <row r="107" s="69" customFormat="1"/>
    <row r="108" s="69" customFormat="1"/>
    <row r="109" s="69" customFormat="1"/>
    <row r="110" s="69" customFormat="1"/>
    <row r="111" s="69" customFormat="1"/>
    <row r="112" s="69" customFormat="1"/>
    <row r="113" s="69" customFormat="1"/>
    <row r="114" s="69" customFormat="1"/>
    <row r="115" s="69" customFormat="1"/>
    <row r="116" s="69" customFormat="1"/>
    <row r="117" s="69" customFormat="1"/>
    <row r="118" s="69" customFormat="1"/>
    <row r="119" s="69" customFormat="1"/>
    <row r="120" s="69" customFormat="1"/>
    <row r="121" s="69" customFormat="1"/>
    <row r="122" s="69" customFormat="1"/>
    <row r="123" s="69" customFormat="1"/>
    <row r="124" s="69" customFormat="1"/>
    <row r="125" s="69" customFormat="1"/>
    <row r="126" s="69" customFormat="1"/>
    <row r="127" s="69" customFormat="1"/>
    <row r="128" s="69" customFormat="1"/>
    <row r="129" s="69" customFormat="1"/>
    <row r="130" s="69" customFormat="1"/>
    <row r="131" s="69" customFormat="1"/>
    <row r="132" s="69" customFormat="1"/>
    <row r="133" s="69" customFormat="1"/>
    <row r="134" s="69" customFormat="1"/>
    <row r="135" s="69" customFormat="1"/>
    <row r="136" s="69" customFormat="1"/>
    <row r="137" s="69" customFormat="1"/>
    <row r="138" s="69" customFormat="1"/>
    <row r="139" s="69" customFormat="1"/>
    <row r="140" s="69" customFormat="1"/>
    <row r="141" s="69" customFormat="1"/>
    <row r="142" s="69" customFormat="1"/>
    <row r="143" s="69" customFormat="1"/>
    <row r="144" s="69" customFormat="1"/>
    <row r="145" s="69" customFormat="1"/>
    <row r="146" s="69" customFormat="1"/>
    <row r="147" s="69" customFormat="1"/>
    <row r="148" s="69" customFormat="1"/>
    <row r="149" s="69" customFormat="1"/>
    <row r="150" s="69" customFormat="1"/>
    <row r="151" s="69" customFormat="1"/>
    <row r="152" s="69" customFormat="1"/>
    <row r="153" s="69" customFormat="1"/>
    <row r="154" s="69" customFormat="1"/>
    <row r="155" s="69" customFormat="1"/>
    <row r="156" s="69" customFormat="1"/>
    <row r="157" s="69" customFormat="1"/>
    <row r="158" s="69" customFormat="1"/>
    <row r="159" s="69" customFormat="1"/>
    <row r="160" s="69" customFormat="1"/>
    <row r="161" s="69" customFormat="1"/>
    <row r="162" s="69" customFormat="1"/>
    <row r="163" s="69" customFormat="1"/>
    <row r="164" s="69" customFormat="1"/>
    <row r="165" s="69" customFormat="1"/>
    <row r="166" s="69" customFormat="1"/>
    <row r="167" s="69" customFormat="1"/>
    <row r="168" s="69" customFormat="1"/>
    <row r="169" s="69" customFormat="1"/>
    <row r="170" s="69" customFormat="1"/>
    <row r="171" s="69" customFormat="1"/>
    <row r="172" s="69" customFormat="1"/>
    <row r="173" s="69" customFormat="1"/>
    <row r="174" s="69" customFormat="1"/>
    <row r="175" s="69" customFormat="1"/>
    <row r="176" s="69" customFormat="1"/>
    <row r="177" s="69" customFormat="1"/>
    <row r="178" s="69" customFormat="1"/>
    <row r="179" s="69" customFormat="1"/>
    <row r="180" s="69" customFormat="1"/>
    <row r="181" s="69" customFormat="1"/>
    <row r="182" s="69" customFormat="1"/>
    <row r="183" s="69" customFormat="1"/>
    <row r="184" s="69" customFormat="1"/>
    <row r="185" s="69" customFormat="1"/>
    <row r="186" s="69" customFormat="1"/>
    <row r="187" s="69" customFormat="1"/>
    <row r="188" s="69" customFormat="1"/>
    <row r="189" s="69" customFormat="1"/>
    <row r="190" s="69" customFormat="1"/>
    <row r="191" s="69" customFormat="1"/>
    <row r="192" s="69" customFormat="1"/>
    <row r="193" s="69" customFormat="1"/>
    <row r="194" s="69" customFormat="1"/>
    <row r="195" s="69" customFormat="1"/>
    <row r="196" s="69" customFormat="1"/>
    <row r="197" s="69" customFormat="1"/>
    <row r="198" s="69" customFormat="1"/>
    <row r="199" s="69" customFormat="1"/>
    <row r="200" s="69" customFormat="1"/>
    <row r="201" s="69" customFormat="1"/>
    <row r="202" s="69" customFormat="1"/>
    <row r="203" s="69" customFormat="1"/>
    <row r="204" s="69" customFormat="1"/>
    <row r="205" s="69" customFormat="1"/>
    <row r="206" s="69" customFormat="1"/>
    <row r="207" s="69" customFormat="1"/>
    <row r="208" s="69" customFormat="1"/>
    <row r="209" s="69" customFormat="1"/>
    <row r="210" s="69" customFormat="1"/>
    <row r="211" s="69" customFormat="1"/>
    <row r="212" s="69" customFormat="1"/>
    <row r="213" s="69" customFormat="1"/>
    <row r="214" s="69" customFormat="1"/>
    <row r="215" s="69" customFormat="1"/>
    <row r="216" s="69" customFormat="1"/>
    <row r="217" s="69" customFormat="1"/>
    <row r="218" s="69" customFormat="1"/>
    <row r="219" s="69" customFormat="1"/>
    <row r="220" s="69" customFormat="1"/>
    <row r="221" s="69" customFormat="1"/>
    <row r="222" s="69" customFormat="1"/>
    <row r="223" s="69" customFormat="1"/>
    <row r="224" s="69" customFormat="1"/>
    <row r="225" s="69" customFormat="1"/>
    <row r="226" s="69" customFormat="1"/>
    <row r="227" s="69" customFormat="1"/>
    <row r="228" s="69" customFormat="1"/>
    <row r="229" s="69" customFormat="1"/>
    <row r="230" s="69" customFormat="1"/>
    <row r="231" s="69" customFormat="1"/>
    <row r="232" s="69" customFormat="1"/>
    <row r="233" s="69" customFormat="1"/>
    <row r="234" s="69" customFormat="1"/>
    <row r="235" s="69" customFormat="1"/>
    <row r="236" s="69" customFormat="1"/>
    <row r="237" s="69" customFormat="1"/>
    <row r="238" s="69" customFormat="1"/>
    <row r="239" s="69" customFormat="1"/>
    <row r="240" s="69" customFormat="1"/>
    <row r="241" s="69" customFormat="1"/>
    <row r="242" s="69" customFormat="1"/>
    <row r="243" s="69" customFormat="1"/>
    <row r="244" s="69" customFormat="1"/>
    <row r="245" s="69" customFormat="1"/>
    <row r="246" s="69" customFormat="1"/>
    <row r="247" s="69" customFormat="1"/>
    <row r="248" s="69" customFormat="1"/>
    <row r="249" s="69" customFormat="1"/>
    <row r="250" s="69" customFormat="1"/>
    <row r="251" s="69" customFormat="1"/>
    <row r="252" s="69" customFormat="1"/>
    <row r="253" s="69" customFormat="1"/>
    <row r="254" s="69" customFormat="1"/>
    <row r="255" s="69" customFormat="1"/>
    <row r="256" s="69" customFormat="1"/>
    <row r="257" s="69" customFormat="1"/>
    <row r="258" s="69" customFormat="1"/>
    <row r="259" s="69" customFormat="1"/>
    <row r="260" s="69" customFormat="1"/>
    <row r="261" s="69" customFormat="1"/>
    <row r="262" s="69" customFormat="1"/>
    <row r="263" s="69" customFormat="1"/>
    <row r="264" s="69" customFormat="1"/>
    <row r="265" s="69" customFormat="1"/>
    <row r="266" s="69" customFormat="1"/>
    <row r="267" s="69" customFormat="1"/>
    <row r="268" s="69" customFormat="1"/>
    <row r="269" s="69" customFormat="1"/>
    <row r="270" s="69" customFormat="1"/>
    <row r="271" s="69" customFormat="1"/>
    <row r="272" s="69" customFormat="1"/>
    <row r="273" s="69" customFormat="1"/>
    <row r="274" s="69" customFormat="1"/>
    <row r="275" s="69" customFormat="1"/>
    <row r="276" s="69" customFormat="1"/>
    <row r="277" s="69" customFormat="1"/>
    <row r="278" s="69" customFormat="1"/>
    <row r="279" s="69" customFormat="1"/>
    <row r="280" s="69" customFormat="1"/>
    <row r="281" s="69" customFormat="1"/>
    <row r="282" s="69" customFormat="1"/>
    <row r="283" s="69" customFormat="1"/>
    <row r="284" s="69" customFormat="1"/>
    <row r="285" s="69" customFormat="1"/>
    <row r="286" s="69" customFormat="1"/>
    <row r="287" s="69" customFormat="1"/>
    <row r="288" s="69" customFormat="1"/>
    <row r="289" s="69" customFormat="1"/>
    <row r="290" s="69" customFormat="1"/>
    <row r="291" s="69" customFormat="1"/>
    <row r="292" s="69" customFormat="1"/>
    <row r="293" s="69" customFormat="1"/>
    <row r="294" s="69" customFormat="1"/>
    <row r="295" s="69" customFormat="1"/>
    <row r="296" s="69" customFormat="1"/>
    <row r="297" s="69" customFormat="1"/>
    <row r="298" s="69" customFormat="1"/>
    <row r="299" s="69" customFormat="1"/>
    <row r="300" s="69" customFormat="1"/>
    <row r="301" s="69" customFormat="1"/>
    <row r="302" s="69" customFormat="1"/>
    <row r="303" s="69" customFormat="1"/>
    <row r="304" s="69" customFormat="1"/>
    <row r="305" s="69" customFormat="1"/>
    <row r="306" s="69" customFormat="1"/>
    <row r="307" s="69" customFormat="1"/>
    <row r="308" s="69" customFormat="1"/>
    <row r="309" s="69" customFormat="1"/>
    <row r="310" s="69" customFormat="1"/>
    <row r="311" s="69" customFormat="1"/>
    <row r="312" s="69" customFormat="1"/>
    <row r="313" s="69" customFormat="1"/>
    <row r="314" s="69" customFormat="1"/>
    <row r="315" s="69" customFormat="1"/>
    <row r="316" s="69" customFormat="1"/>
    <row r="317" s="69" customFormat="1"/>
    <row r="318" s="69" customFormat="1"/>
    <row r="319" s="69" customFormat="1"/>
    <row r="320" s="69" customFormat="1"/>
    <row r="321" s="69" customFormat="1"/>
    <row r="322" s="69" customFormat="1"/>
    <row r="323" s="69" customFormat="1"/>
    <row r="324" s="69" customFormat="1"/>
    <row r="325" s="69" customFormat="1"/>
    <row r="326" s="69" customFormat="1"/>
    <row r="327" s="69" customFormat="1"/>
    <row r="328" s="69" customFormat="1"/>
    <row r="329" s="69" customFormat="1"/>
    <row r="330" s="69" customFormat="1"/>
    <row r="331" s="69" customFormat="1"/>
    <row r="332" s="69" customFormat="1"/>
    <row r="333" s="69" customFormat="1"/>
    <row r="334" s="69" customFormat="1"/>
    <row r="335" s="69" customFormat="1"/>
    <row r="336" s="69" customFormat="1"/>
    <row r="337" s="69" customFormat="1"/>
    <row r="338" s="69" customFormat="1"/>
    <row r="339" s="69" customFormat="1"/>
    <row r="340" s="69" customFormat="1"/>
    <row r="341" s="69" customFormat="1"/>
    <row r="342" s="69" customFormat="1"/>
    <row r="343" s="69" customFormat="1"/>
    <row r="344" s="69" customFormat="1"/>
    <row r="345" s="69" customFormat="1"/>
    <row r="346" s="69" customFormat="1"/>
    <row r="347" s="69" customFormat="1"/>
    <row r="348" s="69" customFormat="1"/>
    <row r="349" s="69" customFormat="1"/>
    <row r="350" s="69" customFormat="1"/>
    <row r="351" s="69" customFormat="1"/>
    <row r="352" s="69" customFormat="1"/>
    <row r="353" s="69" customFormat="1"/>
    <row r="354" s="69" customFormat="1"/>
    <row r="355" s="69" customFormat="1"/>
    <row r="356" s="69" customFormat="1"/>
    <row r="357" s="69" customFormat="1"/>
    <row r="358" s="69" customFormat="1"/>
    <row r="359" s="69" customFormat="1"/>
    <row r="360" s="69" customFormat="1"/>
    <row r="361" s="69" customFormat="1"/>
    <row r="362" s="69" customFormat="1"/>
    <row r="363" s="69" customFormat="1"/>
    <row r="364" s="69" customFormat="1"/>
    <row r="365" s="69" customFormat="1"/>
    <row r="366" s="69" customFormat="1"/>
    <row r="367" s="69" customFormat="1"/>
    <row r="368" s="69" customFormat="1"/>
    <row r="369" s="69" customFormat="1"/>
    <row r="370" s="69" customFormat="1"/>
    <row r="371" s="69" customFormat="1"/>
    <row r="372" s="69" customFormat="1"/>
    <row r="373" s="69" customFormat="1"/>
    <row r="374" s="69" customFormat="1"/>
    <row r="375" s="69" customFormat="1"/>
    <row r="376" s="69" customFormat="1"/>
    <row r="377" s="69" customFormat="1"/>
    <row r="378" s="69" customFormat="1"/>
    <row r="379" s="69" customFormat="1"/>
    <row r="380" s="69" customFormat="1"/>
    <row r="381" s="69" customFormat="1"/>
    <row r="382" s="69" customFormat="1"/>
    <row r="383" s="69" customFormat="1"/>
    <row r="384" s="69" customFormat="1"/>
    <row r="385" s="69" customFormat="1"/>
    <row r="386" s="69" customFormat="1"/>
    <row r="387" s="69" customFormat="1"/>
    <row r="388" s="69" customFormat="1"/>
    <row r="389" s="69" customFormat="1"/>
    <row r="390" s="69" customFormat="1"/>
    <row r="391" s="69" customFormat="1"/>
    <row r="392" s="69" customFormat="1"/>
    <row r="393" s="69" customFormat="1"/>
    <row r="394" s="69" customFormat="1"/>
    <row r="395" s="69" customFormat="1"/>
    <row r="396" s="69" customFormat="1"/>
    <row r="397" s="69" customFormat="1"/>
    <row r="398" s="69" customFormat="1"/>
    <row r="399" s="69" customFormat="1"/>
  </sheetData>
  <sheetProtection algorithmName="SHA-512" hashValue="ma7vdJpM5sC3SjwGQSyObze8uAsBKBzsAiP6ct+tr30yuDSs7phRlzBlW/Ej7SiNFMt1J+A8eS978UQ+biTzqg==" saltValue="hDzUQwFaT86nOobBQ7yQjg==" spinCount="100000" sheet="1" formatCells="0" formatColumns="0"/>
  <mergeCells count="2">
    <mergeCell ref="A1:C1"/>
    <mergeCell ref="A2:H2"/>
  </mergeCells>
  <pageMargins left="0.7" right="0.7" top="0.75" bottom="0.75" header="0.3" footer="0.3"/>
  <pageSetup paperSize="8" scale="53"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6"/>
    <pageSetUpPr fitToPage="1"/>
  </sheetPr>
  <dimension ref="A1:BU180"/>
  <sheetViews>
    <sheetView showGridLines="0" zoomScale="90" zoomScaleNormal="90" workbookViewId="0">
      <pane xSplit="5" ySplit="5" topLeftCell="F6" activePane="bottomRight" state="frozen"/>
      <selection pane="topRight" activeCell="F1" sqref="F1"/>
      <selection pane="bottomLeft" activeCell="A6" sqref="A6"/>
      <selection pane="bottomRight" sqref="A1:C1"/>
    </sheetView>
  </sheetViews>
  <sheetFormatPr defaultColWidth="11" defaultRowHeight="12.75"/>
  <cols>
    <col min="1" max="1" width="3" style="12" customWidth="1"/>
    <col min="2" max="2" width="10" style="12" customWidth="1"/>
    <col min="3" max="3" width="46.5703125" style="12" customWidth="1"/>
    <col min="4" max="4" width="20.5703125" style="12" hidden="1" customWidth="1"/>
    <col min="5" max="5" width="8.140625" style="12" customWidth="1"/>
    <col min="6" max="6" width="12.7109375" style="15" customWidth="1"/>
    <col min="7" max="37" width="12.7109375" style="12" customWidth="1"/>
    <col min="38" max="38" width="14.85546875" style="65" customWidth="1"/>
    <col min="39" max="73" width="11" style="37"/>
    <col min="74" max="16384" width="11" style="13"/>
  </cols>
  <sheetData>
    <row r="1" spans="1:73" ht="27" customHeight="1">
      <c r="A1" s="1008" t="s">
        <v>405</v>
      </c>
      <c r="B1" s="1008"/>
      <c r="C1" s="1008"/>
      <c r="D1" s="656"/>
      <c r="E1" s="571"/>
      <c r="F1" s="66"/>
      <c r="G1" s="66"/>
      <c r="H1" s="571"/>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row>
    <row r="2" spans="1:73" s="173" customFormat="1" ht="24.95" customHeight="1">
      <c r="A2" s="657" t="s">
        <v>366</v>
      </c>
      <c r="B2" s="658"/>
      <c r="C2" s="658"/>
      <c r="D2" s="659"/>
      <c r="E2" s="658"/>
      <c r="F2" s="171"/>
      <c r="G2" s="171"/>
      <c r="H2" s="658"/>
      <c r="I2" s="171"/>
      <c r="J2" s="171"/>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71"/>
      <c r="AK2" s="171"/>
      <c r="AL2" s="171"/>
      <c r="AM2" s="172"/>
      <c r="AN2" s="172"/>
      <c r="AO2" s="172"/>
      <c r="AP2" s="172"/>
      <c r="AQ2" s="172"/>
      <c r="AR2" s="172"/>
      <c r="AS2" s="172"/>
      <c r="AT2" s="172"/>
      <c r="AU2" s="172"/>
      <c r="AV2" s="172"/>
      <c r="AW2" s="172"/>
      <c r="AX2" s="172"/>
      <c r="AY2" s="172"/>
      <c r="AZ2" s="172"/>
      <c r="BA2" s="172"/>
      <c r="BB2" s="172"/>
      <c r="BC2" s="172"/>
      <c r="BD2" s="172"/>
      <c r="BE2" s="172"/>
      <c r="BF2" s="172"/>
      <c r="BG2" s="172"/>
      <c r="BH2" s="172"/>
      <c r="BI2" s="172"/>
      <c r="BJ2" s="172"/>
      <c r="BK2" s="172"/>
      <c r="BL2" s="172"/>
      <c r="BM2" s="172"/>
      <c r="BN2" s="172"/>
      <c r="BO2" s="172"/>
      <c r="BP2" s="172"/>
      <c r="BQ2" s="172"/>
      <c r="BR2" s="172"/>
      <c r="BS2" s="172"/>
      <c r="BT2" s="172"/>
      <c r="BU2" s="172"/>
    </row>
    <row r="3" spans="1:73" ht="4.5" customHeight="1">
      <c r="A3" s="149"/>
      <c r="B3" s="184"/>
      <c r="C3" s="1052" t="s">
        <v>71</v>
      </c>
      <c r="D3" s="1052"/>
      <c r="E3" s="1052"/>
      <c r="F3" s="151"/>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2"/>
    </row>
    <row r="4" spans="1:73" ht="12.75" customHeight="1">
      <c r="A4" s="153"/>
      <c r="B4" s="154"/>
      <c r="C4" s="1053"/>
      <c r="D4" s="1053"/>
      <c r="E4" s="1053"/>
      <c r="F4" s="156"/>
      <c r="G4" s="185">
        <v>1</v>
      </c>
      <c r="H4" s="185">
        <v>2</v>
      </c>
      <c r="I4" s="185">
        <v>3</v>
      </c>
      <c r="J4" s="185">
        <v>4</v>
      </c>
      <c r="K4" s="185">
        <v>5</v>
      </c>
      <c r="L4" s="185">
        <v>6</v>
      </c>
      <c r="M4" s="185">
        <v>7</v>
      </c>
      <c r="N4" s="185">
        <v>8</v>
      </c>
      <c r="O4" s="185">
        <v>9</v>
      </c>
      <c r="P4" s="185">
        <v>10</v>
      </c>
      <c r="Q4" s="185">
        <v>11</v>
      </c>
      <c r="R4" s="185">
        <v>12</v>
      </c>
      <c r="S4" s="185">
        <v>13</v>
      </c>
      <c r="T4" s="185">
        <v>14</v>
      </c>
      <c r="U4" s="185">
        <v>15</v>
      </c>
      <c r="V4" s="185">
        <v>16</v>
      </c>
      <c r="W4" s="185">
        <v>17</v>
      </c>
      <c r="X4" s="185">
        <v>18</v>
      </c>
      <c r="Y4" s="185">
        <v>19</v>
      </c>
      <c r="Z4" s="185">
        <v>20</v>
      </c>
      <c r="AA4" s="185">
        <v>21</v>
      </c>
      <c r="AB4" s="185">
        <v>22</v>
      </c>
      <c r="AC4" s="185">
        <v>23</v>
      </c>
      <c r="AD4" s="185">
        <v>24</v>
      </c>
      <c r="AE4" s="185">
        <v>25</v>
      </c>
      <c r="AF4" s="185">
        <v>26</v>
      </c>
      <c r="AG4" s="185">
        <v>27</v>
      </c>
      <c r="AH4" s="185">
        <v>28</v>
      </c>
      <c r="AI4" s="185">
        <v>29</v>
      </c>
      <c r="AJ4" s="185">
        <v>30</v>
      </c>
      <c r="AK4" s="157"/>
    </row>
    <row r="5" spans="1:73" ht="16.5" customHeight="1">
      <c r="A5" s="158"/>
      <c r="B5" s="159"/>
      <c r="C5" s="1054"/>
      <c r="D5" s="1054"/>
      <c r="E5" s="1054"/>
      <c r="F5" s="186" t="s">
        <v>1</v>
      </c>
      <c r="G5" s="187" t="str">
        <f>'3. DL invest.n.pl.AR pr.'!F5</f>
        <v>2014-Izvēlieties gadu</v>
      </c>
      <c r="H5" s="187" t="e">
        <f>'3. DL invest.n.pl.AR pr.'!G5</f>
        <v>#VALUE!</v>
      </c>
      <c r="I5" s="187" t="e">
        <f>'3. DL invest.n.pl.AR pr.'!H5</f>
        <v>#VALUE!</v>
      </c>
      <c r="J5" s="187" t="e">
        <f>'3. DL invest.n.pl.AR pr.'!I5</f>
        <v>#VALUE!</v>
      </c>
      <c r="K5" s="187" t="e">
        <f>'3. DL invest.n.pl.AR pr.'!J5</f>
        <v>#VALUE!</v>
      </c>
      <c r="L5" s="187" t="e">
        <f>'3. DL invest.n.pl.AR pr.'!K5</f>
        <v>#VALUE!</v>
      </c>
      <c r="M5" s="187" t="e">
        <f>'3. DL invest.n.pl.AR pr.'!L5</f>
        <v>#VALUE!</v>
      </c>
      <c r="N5" s="187" t="e">
        <f>'3. DL invest.n.pl.AR pr.'!M5</f>
        <v>#VALUE!</v>
      </c>
      <c r="O5" s="187" t="e">
        <f>'3. DL invest.n.pl.AR pr.'!N5</f>
        <v>#VALUE!</v>
      </c>
      <c r="P5" s="187" t="e">
        <f>'3. DL invest.n.pl.AR pr.'!O5</f>
        <v>#VALUE!</v>
      </c>
      <c r="Q5" s="187" t="e">
        <f>'3. DL invest.n.pl.AR pr.'!P5</f>
        <v>#VALUE!</v>
      </c>
      <c r="R5" s="187" t="e">
        <f>'3. DL invest.n.pl.AR pr.'!Q5</f>
        <v>#VALUE!</v>
      </c>
      <c r="S5" s="187" t="e">
        <f>'3. DL invest.n.pl.AR pr.'!R5</f>
        <v>#VALUE!</v>
      </c>
      <c r="T5" s="187" t="e">
        <f>'3. DL invest.n.pl.AR pr.'!S5</f>
        <v>#VALUE!</v>
      </c>
      <c r="U5" s="187" t="e">
        <f>'3. DL invest.n.pl.AR pr.'!T5</f>
        <v>#VALUE!</v>
      </c>
      <c r="V5" s="187" t="e">
        <f>'3. DL invest.n.pl.AR pr.'!U5</f>
        <v>#VALUE!</v>
      </c>
      <c r="W5" s="187" t="e">
        <f>'3. DL invest.n.pl.AR pr.'!V5</f>
        <v>#VALUE!</v>
      </c>
      <c r="X5" s="187" t="e">
        <f>'3. DL invest.n.pl.AR pr.'!W5</f>
        <v>#VALUE!</v>
      </c>
      <c r="Y5" s="187" t="e">
        <f>'3. DL invest.n.pl.AR pr.'!X5</f>
        <v>#VALUE!</v>
      </c>
      <c r="Z5" s="187" t="e">
        <f>'3. DL invest.n.pl.AR pr.'!Y5</f>
        <v>#VALUE!</v>
      </c>
      <c r="AA5" s="187" t="e">
        <f>'3. DL invest.n.pl.AR pr.'!Z5</f>
        <v>#VALUE!</v>
      </c>
      <c r="AB5" s="187" t="e">
        <f>'3. DL invest.n.pl.AR pr.'!AA5</f>
        <v>#VALUE!</v>
      </c>
      <c r="AC5" s="187" t="e">
        <f>'3. DL invest.n.pl.AR pr.'!AB5</f>
        <v>#VALUE!</v>
      </c>
      <c r="AD5" s="187" t="e">
        <f>'3. DL invest.n.pl.AR pr.'!AC5</f>
        <v>#VALUE!</v>
      </c>
      <c r="AE5" s="187" t="e">
        <f>'3. DL invest.n.pl.AR pr.'!AD5</f>
        <v>#VALUE!</v>
      </c>
      <c r="AF5" s="187" t="e">
        <f>'3. DL invest.n.pl.AR pr.'!AE5</f>
        <v>#VALUE!</v>
      </c>
      <c r="AG5" s="187" t="e">
        <f>'3. DL invest.n.pl.AR pr.'!AF5</f>
        <v>#VALUE!</v>
      </c>
      <c r="AH5" s="187" t="e">
        <f>'3. DL invest.n.pl.AR pr.'!AG5</f>
        <v>#VALUE!</v>
      </c>
      <c r="AI5" s="187" t="e">
        <f>'3. DL invest.n.pl.AR pr.'!AH5</f>
        <v>#VALUE!</v>
      </c>
      <c r="AJ5" s="187" t="e">
        <f>'3. DL invest.n.pl.AR pr.'!AI5</f>
        <v>#VALUE!</v>
      </c>
      <c r="AK5" s="162" t="s">
        <v>2</v>
      </c>
      <c r="AM5" s="98"/>
      <c r="AN5" s="98"/>
      <c r="AO5" s="98"/>
      <c r="AP5" s="98"/>
    </row>
    <row r="6" spans="1:73" s="37" customFormat="1">
      <c r="A6" s="65"/>
      <c r="B6" s="65"/>
      <c r="C6" s="65"/>
      <c r="D6" s="65"/>
      <c r="E6" s="65"/>
      <c r="F6" s="100"/>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1"/>
      <c r="AI6" s="101"/>
      <c r="AJ6" s="101"/>
      <c r="AK6" s="102"/>
      <c r="AL6" s="215"/>
      <c r="AM6" s="98"/>
    </row>
    <row r="7" spans="1:73" s="46" customFormat="1">
      <c r="A7" s="163" t="s">
        <v>160</v>
      </c>
      <c r="B7" s="164" t="s">
        <v>119</v>
      </c>
      <c r="C7" s="164"/>
      <c r="D7" s="164"/>
      <c r="E7" s="164"/>
      <c r="F7" s="164"/>
      <c r="G7" s="165"/>
      <c r="H7" s="165"/>
      <c r="I7" s="165"/>
      <c r="J7" s="165"/>
      <c r="K7" s="165"/>
      <c r="L7" s="165"/>
      <c r="M7" s="165"/>
      <c r="N7" s="165"/>
      <c r="O7" s="165"/>
      <c r="P7" s="165"/>
      <c r="Q7" s="165"/>
      <c r="R7" s="165"/>
      <c r="S7" s="165"/>
      <c r="T7" s="165"/>
      <c r="U7" s="165"/>
      <c r="V7" s="165"/>
      <c r="W7" s="165"/>
      <c r="X7" s="165"/>
      <c r="Y7" s="165"/>
      <c r="Z7" s="165"/>
      <c r="AA7" s="165"/>
      <c r="AB7" s="165"/>
      <c r="AC7" s="165"/>
      <c r="AD7" s="165"/>
      <c r="AE7" s="165"/>
      <c r="AF7" s="165"/>
      <c r="AG7" s="165"/>
      <c r="AH7" s="165"/>
      <c r="AI7" s="165"/>
      <c r="AJ7" s="165"/>
      <c r="AK7" s="166"/>
      <c r="AL7" s="215"/>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row>
    <row r="8" spans="1:73" s="37" customFormat="1">
      <c r="A8" s="65"/>
      <c r="B8" s="65"/>
      <c r="C8" s="65"/>
      <c r="D8" s="65"/>
      <c r="E8" s="65"/>
      <c r="F8" s="67"/>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215"/>
      <c r="AM8" s="98"/>
    </row>
    <row r="9" spans="1:73" s="19" customFormat="1">
      <c r="A9" s="103"/>
      <c r="B9" s="55" t="s">
        <v>3</v>
      </c>
      <c r="C9" s="104" t="s">
        <v>315</v>
      </c>
      <c r="D9" s="17"/>
      <c r="E9" s="17"/>
      <c r="F9" s="105" t="s">
        <v>179</v>
      </c>
      <c r="G9" s="190">
        <f>SUM(G10:G15)</f>
        <v>0</v>
      </c>
      <c r="H9" s="191">
        <f t="shared" ref="H9:Y9" si="0">SUM(H10:H15)</f>
        <v>0</v>
      </c>
      <c r="I9" s="191">
        <f t="shared" ref="I9:J9" si="1">SUM(I10:I15)</f>
        <v>0</v>
      </c>
      <c r="J9" s="191">
        <f t="shared" si="1"/>
        <v>0</v>
      </c>
      <c r="K9" s="191">
        <f t="shared" si="0"/>
        <v>0</v>
      </c>
      <c r="L9" s="191">
        <f t="shared" si="0"/>
        <v>0</v>
      </c>
      <c r="M9" s="191">
        <f t="shared" si="0"/>
        <v>0</v>
      </c>
      <c r="N9" s="191">
        <f t="shared" si="0"/>
        <v>0</v>
      </c>
      <c r="O9" s="191">
        <f t="shared" si="0"/>
        <v>0</v>
      </c>
      <c r="P9" s="191">
        <f t="shared" si="0"/>
        <v>0</v>
      </c>
      <c r="Q9" s="191">
        <f t="shared" si="0"/>
        <v>0</v>
      </c>
      <c r="R9" s="191">
        <f t="shared" si="0"/>
        <v>0</v>
      </c>
      <c r="S9" s="191">
        <f t="shared" si="0"/>
        <v>0</v>
      </c>
      <c r="T9" s="191">
        <f t="shared" si="0"/>
        <v>0</v>
      </c>
      <c r="U9" s="191">
        <f t="shared" si="0"/>
        <v>0</v>
      </c>
      <c r="V9" s="191">
        <f t="shared" si="0"/>
        <v>0</v>
      </c>
      <c r="W9" s="191">
        <f t="shared" si="0"/>
        <v>0</v>
      </c>
      <c r="X9" s="191">
        <f t="shared" si="0"/>
        <v>0</v>
      </c>
      <c r="Y9" s="191">
        <f t="shared" si="0"/>
        <v>0</v>
      </c>
      <c r="Z9" s="191">
        <f t="shared" ref="Z9:AE9" si="2">SUM(Z10:Z15)</f>
        <v>0</v>
      </c>
      <c r="AA9" s="191">
        <f t="shared" si="2"/>
        <v>0</v>
      </c>
      <c r="AB9" s="191">
        <f t="shared" si="2"/>
        <v>0</v>
      </c>
      <c r="AC9" s="191">
        <f t="shared" si="2"/>
        <v>0</v>
      </c>
      <c r="AD9" s="191">
        <f t="shared" si="2"/>
        <v>0</v>
      </c>
      <c r="AE9" s="191">
        <f t="shared" si="2"/>
        <v>0</v>
      </c>
      <c r="AF9" s="191">
        <f t="shared" ref="AF9:AJ9" si="3">SUM(AF10:AF15)</f>
        <v>0</v>
      </c>
      <c r="AG9" s="191">
        <f t="shared" si="3"/>
        <v>0</v>
      </c>
      <c r="AH9" s="191">
        <f t="shared" si="3"/>
        <v>0</v>
      </c>
      <c r="AI9" s="191">
        <f t="shared" si="3"/>
        <v>0</v>
      </c>
      <c r="AJ9" s="192">
        <f t="shared" si="3"/>
        <v>0</v>
      </c>
      <c r="AK9" s="201">
        <f t="shared" ref="AK9:AK23" si="4">SUM(G9:AJ9)</f>
        <v>0</v>
      </c>
      <c r="AL9" s="216" t="b">
        <f>AK9='10. AL soc.ekonom. anal.'!AI10</f>
        <v>1</v>
      </c>
      <c r="AM9" s="99"/>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row>
    <row r="10" spans="1:73" s="39" customFormat="1">
      <c r="A10" s="106"/>
      <c r="B10" s="81" t="s">
        <v>65</v>
      </c>
      <c r="C10" s="81" t="str">
        <f>'3. DL invest.n.pl.AR pr.'!C10</f>
        <v>Ieņēmumi ...</v>
      </c>
      <c r="D10" s="38"/>
      <c r="E10" s="339">
        <v>0.1</v>
      </c>
      <c r="F10" s="90" t="s">
        <v>179</v>
      </c>
      <c r="G10" s="193">
        <f>('3. DL invest.n.pl.AR pr.'!F10-'2. DL invest.n.pl.BEZ pr.'!E10)*(1+$E10)</f>
        <v>0</v>
      </c>
      <c r="H10" s="194">
        <f>('3. DL invest.n.pl.AR pr.'!G10-'2. DL invest.n.pl.BEZ pr.'!F10)*(1+$E10)</f>
        <v>0</v>
      </c>
      <c r="I10" s="194">
        <f>('3. DL invest.n.pl.AR pr.'!H10-'2. DL invest.n.pl.BEZ pr.'!G10)*(1+$E10)</f>
        <v>0</v>
      </c>
      <c r="J10" s="194">
        <f>('3. DL invest.n.pl.AR pr.'!I10-'2. DL invest.n.pl.BEZ pr.'!H10)*(1+$E10)</f>
        <v>0</v>
      </c>
      <c r="K10" s="194">
        <f>('3. DL invest.n.pl.AR pr.'!J10-'2. DL invest.n.pl.BEZ pr.'!I10)*(1+$E10)</f>
        <v>0</v>
      </c>
      <c r="L10" s="194">
        <f>('3. DL invest.n.pl.AR pr.'!K10-'2. DL invest.n.pl.BEZ pr.'!J10)*(1+$E10)</f>
        <v>0</v>
      </c>
      <c r="M10" s="194">
        <f>('3. DL invest.n.pl.AR pr.'!L10-'2. DL invest.n.pl.BEZ pr.'!K10)*(1+$E10)</f>
        <v>0</v>
      </c>
      <c r="N10" s="194">
        <f>('3. DL invest.n.pl.AR pr.'!M10-'2. DL invest.n.pl.BEZ pr.'!L10)*(1+$E10)</f>
        <v>0</v>
      </c>
      <c r="O10" s="194">
        <f>('3. DL invest.n.pl.AR pr.'!N10-'2. DL invest.n.pl.BEZ pr.'!M10)*(1+$E10)</f>
        <v>0</v>
      </c>
      <c r="P10" s="194">
        <f>('3. DL invest.n.pl.AR pr.'!O10-'2. DL invest.n.pl.BEZ pr.'!N10)*(1+$E10)</f>
        <v>0</v>
      </c>
      <c r="Q10" s="194">
        <f>('3. DL invest.n.pl.AR pr.'!P10-'2. DL invest.n.pl.BEZ pr.'!O10)*(1+$E10)</f>
        <v>0</v>
      </c>
      <c r="R10" s="194">
        <f>('3. DL invest.n.pl.AR pr.'!Q10-'2. DL invest.n.pl.BEZ pr.'!P10)*(1+$E10)</f>
        <v>0</v>
      </c>
      <c r="S10" s="194">
        <f>('3. DL invest.n.pl.AR pr.'!R10-'2. DL invest.n.pl.BEZ pr.'!Q10)*(1+$E10)</f>
        <v>0</v>
      </c>
      <c r="T10" s="194">
        <f>('3. DL invest.n.pl.AR pr.'!S10-'2. DL invest.n.pl.BEZ pr.'!R10)*(1+$E10)</f>
        <v>0</v>
      </c>
      <c r="U10" s="194">
        <f>('3. DL invest.n.pl.AR pr.'!T10-'2. DL invest.n.pl.BEZ pr.'!S10)*(1+$E10)</f>
        <v>0</v>
      </c>
      <c r="V10" s="194">
        <f>('3. DL invest.n.pl.AR pr.'!U10-'2. DL invest.n.pl.BEZ pr.'!T10)*(1+$E10)</f>
        <v>0</v>
      </c>
      <c r="W10" s="194">
        <f>('3. DL invest.n.pl.AR pr.'!V10-'2. DL invest.n.pl.BEZ pr.'!U10)*(1+$E10)</f>
        <v>0</v>
      </c>
      <c r="X10" s="194">
        <f>('3. DL invest.n.pl.AR pr.'!W10-'2. DL invest.n.pl.BEZ pr.'!V10)*(1+$E10)</f>
        <v>0</v>
      </c>
      <c r="Y10" s="194">
        <f>('3. DL invest.n.pl.AR pr.'!X10-'2. DL invest.n.pl.BEZ pr.'!W10)*(1+$E10)</f>
        <v>0</v>
      </c>
      <c r="Z10" s="194">
        <f>('3. DL invest.n.pl.AR pr.'!Y10-'2. DL invest.n.pl.BEZ pr.'!X10)*(1+$E10)</f>
        <v>0</v>
      </c>
      <c r="AA10" s="194">
        <f>('3. DL invest.n.pl.AR pr.'!Z10-'2. DL invest.n.pl.BEZ pr.'!Y10)*(1+$E10)</f>
        <v>0</v>
      </c>
      <c r="AB10" s="194">
        <f>('3. DL invest.n.pl.AR pr.'!AA10-'2. DL invest.n.pl.BEZ pr.'!Z10)*(1+$E10)</f>
        <v>0</v>
      </c>
      <c r="AC10" s="194">
        <f>('3. DL invest.n.pl.AR pr.'!AB10-'2. DL invest.n.pl.BEZ pr.'!AA10)*(1+$E10)</f>
        <v>0</v>
      </c>
      <c r="AD10" s="194">
        <f>('3. DL invest.n.pl.AR pr.'!AC10-'2. DL invest.n.pl.BEZ pr.'!AB10)*(1+$E10)</f>
        <v>0</v>
      </c>
      <c r="AE10" s="194">
        <f>('3. DL invest.n.pl.AR pr.'!AD10-'2. DL invest.n.pl.BEZ pr.'!AC10)*(1+$E10)</f>
        <v>0</v>
      </c>
      <c r="AF10" s="194">
        <f>('3. DL invest.n.pl.AR pr.'!AE10-'2. DL invest.n.pl.BEZ pr.'!AD10)*(1+$E10)</f>
        <v>0</v>
      </c>
      <c r="AG10" s="194">
        <f>('3. DL invest.n.pl.AR pr.'!AF10-'2. DL invest.n.pl.BEZ pr.'!AE10)*(1+$E10)</f>
        <v>0</v>
      </c>
      <c r="AH10" s="194">
        <f>('3. DL invest.n.pl.AR pr.'!AG10-'2. DL invest.n.pl.BEZ pr.'!AF10)*(1+$E10)</f>
        <v>0</v>
      </c>
      <c r="AI10" s="194">
        <f>('3. DL invest.n.pl.AR pr.'!AH10-'2. DL invest.n.pl.BEZ pr.'!AG10)*(1+$E10)</f>
        <v>0</v>
      </c>
      <c r="AJ10" s="194">
        <f>('3. DL invest.n.pl.AR pr.'!AI10-'2. DL invest.n.pl.BEZ pr.'!AH10)*(1+$E10)</f>
        <v>0</v>
      </c>
      <c r="AK10" s="202">
        <f>SUM(G10:AJ10)</f>
        <v>0</v>
      </c>
      <c r="AL10" s="218"/>
      <c r="AM10" s="69"/>
      <c r="AN10" s="69"/>
      <c r="AO10" s="69"/>
      <c r="AP10" s="69"/>
      <c r="AQ10" s="69"/>
      <c r="AR10" s="69"/>
      <c r="AS10" s="69"/>
      <c r="AT10" s="69"/>
      <c r="AU10" s="69"/>
      <c r="AV10" s="69"/>
      <c r="AW10" s="69"/>
      <c r="AX10" s="69"/>
      <c r="AY10" s="69"/>
      <c r="AZ10" s="69"/>
      <c r="BA10" s="69"/>
      <c r="BB10" s="69"/>
      <c r="BC10" s="69"/>
      <c r="BD10" s="69"/>
      <c r="BE10" s="69"/>
      <c r="BF10" s="69"/>
      <c r="BG10" s="69"/>
      <c r="BH10" s="69"/>
      <c r="BI10" s="69"/>
      <c r="BJ10" s="69"/>
      <c r="BK10" s="69"/>
      <c r="BL10" s="69"/>
      <c r="BM10" s="69"/>
      <c r="BN10" s="69"/>
      <c r="BO10" s="69"/>
      <c r="BP10" s="69"/>
      <c r="BQ10" s="69"/>
      <c r="BR10" s="69"/>
      <c r="BS10" s="69"/>
      <c r="BT10" s="69"/>
      <c r="BU10" s="69"/>
    </row>
    <row r="11" spans="1:73" s="39" customFormat="1">
      <c r="A11" s="106"/>
      <c r="B11" s="81" t="s">
        <v>66</v>
      </c>
      <c r="C11" s="81" t="str">
        <f>'3. DL invest.n.pl.AR pr.'!C11</f>
        <v>Ieņēmumi ...</v>
      </c>
      <c r="D11" s="38"/>
      <c r="E11" s="339">
        <v>0.1</v>
      </c>
      <c r="F11" s="90" t="s">
        <v>179</v>
      </c>
      <c r="G11" s="193">
        <f>('3. DL invest.n.pl.AR pr.'!F11-'2. DL invest.n.pl.BEZ pr.'!E11)*(1+$E11)</f>
        <v>0</v>
      </c>
      <c r="H11" s="194">
        <f>('3. DL invest.n.pl.AR pr.'!G11-'2. DL invest.n.pl.BEZ pr.'!F11)*(1+$E11)</f>
        <v>0</v>
      </c>
      <c r="I11" s="194">
        <f>('3. DL invest.n.pl.AR pr.'!H11-'2. DL invest.n.pl.BEZ pr.'!G11)*(1+$E11)</f>
        <v>0</v>
      </c>
      <c r="J11" s="194">
        <f>('3. DL invest.n.pl.AR pr.'!I11-'2. DL invest.n.pl.BEZ pr.'!H11)*(1+$E11)</f>
        <v>0</v>
      </c>
      <c r="K11" s="194">
        <f>('3. DL invest.n.pl.AR pr.'!J11-'2. DL invest.n.pl.BEZ pr.'!I11)*(1+$E11)</f>
        <v>0</v>
      </c>
      <c r="L11" s="194">
        <f>('3. DL invest.n.pl.AR pr.'!K11-'2. DL invest.n.pl.BEZ pr.'!J11)*(1+$E11)</f>
        <v>0</v>
      </c>
      <c r="M11" s="194">
        <f>('3. DL invest.n.pl.AR pr.'!L11-'2. DL invest.n.pl.BEZ pr.'!K11)*(1+$E11)</f>
        <v>0</v>
      </c>
      <c r="N11" s="194">
        <f>('3. DL invest.n.pl.AR pr.'!M11-'2. DL invest.n.pl.BEZ pr.'!L11)*(1+$E11)</f>
        <v>0</v>
      </c>
      <c r="O11" s="194">
        <f>('3. DL invest.n.pl.AR pr.'!N11-'2. DL invest.n.pl.BEZ pr.'!M11)*(1+$E11)</f>
        <v>0</v>
      </c>
      <c r="P11" s="194">
        <f>('3. DL invest.n.pl.AR pr.'!O11-'2. DL invest.n.pl.BEZ pr.'!N11)*(1+$E11)</f>
        <v>0</v>
      </c>
      <c r="Q11" s="194">
        <f>('3. DL invest.n.pl.AR pr.'!P11-'2. DL invest.n.pl.BEZ pr.'!O11)*(1+$E11)</f>
        <v>0</v>
      </c>
      <c r="R11" s="194">
        <f>('3. DL invest.n.pl.AR pr.'!Q11-'2. DL invest.n.pl.BEZ pr.'!P11)*(1+$E11)</f>
        <v>0</v>
      </c>
      <c r="S11" s="194">
        <f>('3. DL invest.n.pl.AR pr.'!R11-'2. DL invest.n.pl.BEZ pr.'!Q11)*(1+$E11)</f>
        <v>0</v>
      </c>
      <c r="T11" s="194">
        <f>('3. DL invest.n.pl.AR pr.'!S11-'2. DL invest.n.pl.BEZ pr.'!R11)*(1+$E11)</f>
        <v>0</v>
      </c>
      <c r="U11" s="194">
        <f>('3. DL invest.n.pl.AR pr.'!T11-'2. DL invest.n.pl.BEZ pr.'!S11)*(1+$E11)</f>
        <v>0</v>
      </c>
      <c r="V11" s="194">
        <f>('3. DL invest.n.pl.AR pr.'!U11-'2. DL invest.n.pl.BEZ pr.'!T11)*(1+$E11)</f>
        <v>0</v>
      </c>
      <c r="W11" s="194">
        <f>('3. DL invest.n.pl.AR pr.'!V11-'2. DL invest.n.pl.BEZ pr.'!U11)*(1+$E11)</f>
        <v>0</v>
      </c>
      <c r="X11" s="194">
        <f>('3. DL invest.n.pl.AR pr.'!W11-'2. DL invest.n.pl.BEZ pr.'!V11)*(1+$E11)</f>
        <v>0</v>
      </c>
      <c r="Y11" s="194">
        <f>('3. DL invest.n.pl.AR pr.'!X11-'2. DL invest.n.pl.BEZ pr.'!W11)*(1+$E11)</f>
        <v>0</v>
      </c>
      <c r="Z11" s="194">
        <f>('3. DL invest.n.pl.AR pr.'!Y11-'2. DL invest.n.pl.BEZ pr.'!X11)*(1+$E11)</f>
        <v>0</v>
      </c>
      <c r="AA11" s="194">
        <f>('3. DL invest.n.pl.AR pr.'!Z11-'2. DL invest.n.pl.BEZ pr.'!Y11)*(1+$E11)</f>
        <v>0</v>
      </c>
      <c r="AB11" s="194">
        <f>('3. DL invest.n.pl.AR pr.'!AA11-'2. DL invest.n.pl.BEZ pr.'!Z11)*(1+$E11)</f>
        <v>0</v>
      </c>
      <c r="AC11" s="194">
        <f>('3. DL invest.n.pl.AR pr.'!AB11-'2. DL invest.n.pl.BEZ pr.'!AA11)*(1+$E11)</f>
        <v>0</v>
      </c>
      <c r="AD11" s="194">
        <f>('3. DL invest.n.pl.AR pr.'!AC11-'2. DL invest.n.pl.BEZ pr.'!AB11)*(1+$E11)</f>
        <v>0</v>
      </c>
      <c r="AE11" s="194">
        <f>('3. DL invest.n.pl.AR pr.'!AD11-'2. DL invest.n.pl.BEZ pr.'!AC11)*(1+$E11)</f>
        <v>0</v>
      </c>
      <c r="AF11" s="194">
        <f>('3. DL invest.n.pl.AR pr.'!AE11-'2. DL invest.n.pl.BEZ pr.'!AD11)*(1+$E11)</f>
        <v>0</v>
      </c>
      <c r="AG11" s="194">
        <f>('3. DL invest.n.pl.AR pr.'!AF11-'2. DL invest.n.pl.BEZ pr.'!AE11)*(1+$E11)</f>
        <v>0</v>
      </c>
      <c r="AH11" s="194">
        <f>('3. DL invest.n.pl.AR pr.'!AG11-'2. DL invest.n.pl.BEZ pr.'!AF11)*(1+$E11)</f>
        <v>0</v>
      </c>
      <c r="AI11" s="194">
        <f>('3. DL invest.n.pl.AR pr.'!AH11-'2. DL invest.n.pl.BEZ pr.'!AG11)*(1+$E11)</f>
        <v>0</v>
      </c>
      <c r="AJ11" s="194">
        <f>('3. DL invest.n.pl.AR pr.'!AI11-'2. DL invest.n.pl.BEZ pr.'!AH11)*(1+$E11)</f>
        <v>0</v>
      </c>
      <c r="AK11" s="202">
        <f t="shared" si="4"/>
        <v>0</v>
      </c>
      <c r="AL11" s="218"/>
      <c r="AM11" s="69"/>
      <c r="AN11" s="69"/>
      <c r="AO11" s="69"/>
      <c r="AP11" s="69"/>
      <c r="AQ11" s="69"/>
      <c r="AR11" s="69"/>
      <c r="AS11" s="69"/>
      <c r="AT11" s="69"/>
      <c r="AU11" s="69"/>
      <c r="AV11" s="69"/>
      <c r="AW11" s="69"/>
      <c r="AX11" s="69"/>
      <c r="AY11" s="69"/>
      <c r="AZ11" s="69"/>
      <c r="BA11" s="69"/>
      <c r="BB11" s="69"/>
      <c r="BC11" s="69"/>
      <c r="BD11" s="69"/>
      <c r="BE11" s="69"/>
      <c r="BF11" s="69"/>
      <c r="BG11" s="69"/>
      <c r="BH11" s="69"/>
      <c r="BI11" s="69"/>
      <c r="BJ11" s="69"/>
      <c r="BK11" s="69"/>
      <c r="BL11" s="69"/>
      <c r="BM11" s="69"/>
      <c r="BN11" s="69"/>
      <c r="BO11" s="69"/>
      <c r="BP11" s="69"/>
      <c r="BQ11" s="69"/>
      <c r="BR11" s="69"/>
      <c r="BS11" s="69"/>
      <c r="BT11" s="69"/>
      <c r="BU11" s="69"/>
    </row>
    <row r="12" spans="1:73" s="39" customFormat="1">
      <c r="A12" s="106"/>
      <c r="B12" s="81" t="s">
        <v>171</v>
      </c>
      <c r="C12" s="81" t="str">
        <f>'3. DL invest.n.pl.AR pr.'!C12</f>
        <v>Ieņēmumi ...</v>
      </c>
      <c r="D12" s="38"/>
      <c r="E12" s="339">
        <v>0.1</v>
      </c>
      <c r="F12" s="90" t="s">
        <v>179</v>
      </c>
      <c r="G12" s="193">
        <f>('3. DL invest.n.pl.AR pr.'!F12-'2. DL invest.n.pl.BEZ pr.'!E12)*(1+$E12)</f>
        <v>0</v>
      </c>
      <c r="H12" s="194">
        <f>('3. DL invest.n.pl.AR pr.'!G12-'2. DL invest.n.pl.BEZ pr.'!F12)*(1+$E12)</f>
        <v>0</v>
      </c>
      <c r="I12" s="194">
        <f>('3. DL invest.n.pl.AR pr.'!H12-'2. DL invest.n.pl.BEZ pr.'!G12)*(1+$E12)</f>
        <v>0</v>
      </c>
      <c r="J12" s="194">
        <f>('3. DL invest.n.pl.AR pr.'!I12-'2. DL invest.n.pl.BEZ pr.'!H12)*(1+$E12)</f>
        <v>0</v>
      </c>
      <c r="K12" s="194">
        <f>('3. DL invest.n.pl.AR pr.'!J12-'2. DL invest.n.pl.BEZ pr.'!I12)*(1+$E12)</f>
        <v>0</v>
      </c>
      <c r="L12" s="194">
        <f>('3. DL invest.n.pl.AR pr.'!K12-'2. DL invest.n.pl.BEZ pr.'!J12)*(1+$E12)</f>
        <v>0</v>
      </c>
      <c r="M12" s="194">
        <f>('3. DL invest.n.pl.AR pr.'!L12-'2. DL invest.n.pl.BEZ pr.'!K12)*(1+$E12)</f>
        <v>0</v>
      </c>
      <c r="N12" s="194">
        <f>('3. DL invest.n.pl.AR pr.'!M12-'2. DL invest.n.pl.BEZ pr.'!L12)*(1+$E12)</f>
        <v>0</v>
      </c>
      <c r="O12" s="194">
        <f>('3. DL invest.n.pl.AR pr.'!N12-'2. DL invest.n.pl.BEZ pr.'!M12)*(1+$E12)</f>
        <v>0</v>
      </c>
      <c r="P12" s="194">
        <f>('3. DL invest.n.pl.AR pr.'!O12-'2. DL invest.n.pl.BEZ pr.'!N12)*(1+$E12)</f>
        <v>0</v>
      </c>
      <c r="Q12" s="194">
        <f>('3. DL invest.n.pl.AR pr.'!P12-'2. DL invest.n.pl.BEZ pr.'!O12)*(1+$E12)</f>
        <v>0</v>
      </c>
      <c r="R12" s="194">
        <f>('3. DL invest.n.pl.AR pr.'!Q12-'2. DL invest.n.pl.BEZ pr.'!P12)*(1+$E12)</f>
        <v>0</v>
      </c>
      <c r="S12" s="194">
        <f>('3. DL invest.n.pl.AR pr.'!R12-'2. DL invest.n.pl.BEZ pr.'!Q12)*(1+$E12)</f>
        <v>0</v>
      </c>
      <c r="T12" s="194">
        <f>('3. DL invest.n.pl.AR pr.'!S12-'2. DL invest.n.pl.BEZ pr.'!R12)*(1+$E12)</f>
        <v>0</v>
      </c>
      <c r="U12" s="194">
        <f>('3. DL invest.n.pl.AR pr.'!T12-'2. DL invest.n.pl.BEZ pr.'!S12)*(1+$E12)</f>
        <v>0</v>
      </c>
      <c r="V12" s="194">
        <f>('3. DL invest.n.pl.AR pr.'!U12-'2. DL invest.n.pl.BEZ pr.'!T12)*(1+$E12)</f>
        <v>0</v>
      </c>
      <c r="W12" s="194">
        <f>('3. DL invest.n.pl.AR pr.'!V12-'2. DL invest.n.pl.BEZ pr.'!U12)*(1+$E12)</f>
        <v>0</v>
      </c>
      <c r="X12" s="194">
        <f>('3. DL invest.n.pl.AR pr.'!W12-'2. DL invest.n.pl.BEZ pr.'!V12)*(1+$E12)</f>
        <v>0</v>
      </c>
      <c r="Y12" s="194">
        <f>('3. DL invest.n.pl.AR pr.'!X12-'2. DL invest.n.pl.BEZ pr.'!W12)*(1+$E12)</f>
        <v>0</v>
      </c>
      <c r="Z12" s="194">
        <f>('3. DL invest.n.pl.AR pr.'!Y12-'2. DL invest.n.pl.BEZ pr.'!X12)*(1+$E12)</f>
        <v>0</v>
      </c>
      <c r="AA12" s="194">
        <f>('3. DL invest.n.pl.AR pr.'!Z12-'2. DL invest.n.pl.BEZ pr.'!Y12)*(1+$E12)</f>
        <v>0</v>
      </c>
      <c r="AB12" s="194">
        <f>('3. DL invest.n.pl.AR pr.'!AA12-'2. DL invest.n.pl.BEZ pr.'!Z12)*(1+$E12)</f>
        <v>0</v>
      </c>
      <c r="AC12" s="194">
        <f>('3. DL invest.n.pl.AR pr.'!AB12-'2. DL invest.n.pl.BEZ pr.'!AA12)*(1+$E12)</f>
        <v>0</v>
      </c>
      <c r="AD12" s="194">
        <f>('3. DL invest.n.pl.AR pr.'!AC12-'2. DL invest.n.pl.BEZ pr.'!AB12)*(1+$E12)</f>
        <v>0</v>
      </c>
      <c r="AE12" s="194">
        <f>('3. DL invest.n.pl.AR pr.'!AD12-'2. DL invest.n.pl.BEZ pr.'!AC12)*(1+$E12)</f>
        <v>0</v>
      </c>
      <c r="AF12" s="194">
        <f>('3. DL invest.n.pl.AR pr.'!AE12-'2. DL invest.n.pl.BEZ pr.'!AD12)*(1+$E12)</f>
        <v>0</v>
      </c>
      <c r="AG12" s="194">
        <f>('3. DL invest.n.pl.AR pr.'!AF12-'2. DL invest.n.pl.BEZ pr.'!AE12)*(1+$E12)</f>
        <v>0</v>
      </c>
      <c r="AH12" s="194">
        <f>('3. DL invest.n.pl.AR pr.'!AG12-'2. DL invest.n.pl.BEZ pr.'!AF12)*(1+$E12)</f>
        <v>0</v>
      </c>
      <c r="AI12" s="194">
        <f>('3. DL invest.n.pl.AR pr.'!AH12-'2. DL invest.n.pl.BEZ pr.'!AG12)*(1+$E12)</f>
        <v>0</v>
      </c>
      <c r="AJ12" s="194">
        <f>('3. DL invest.n.pl.AR pr.'!AI12-'2. DL invest.n.pl.BEZ pr.'!AH12)*(1+$E12)</f>
        <v>0</v>
      </c>
      <c r="AK12" s="202">
        <f t="shared" si="4"/>
        <v>0</v>
      </c>
      <c r="AL12" s="218"/>
      <c r="AM12" s="69"/>
      <c r="AN12" s="69"/>
      <c r="AO12" s="69"/>
      <c r="AP12" s="69"/>
      <c r="AQ12" s="69"/>
      <c r="AR12" s="69"/>
      <c r="AS12" s="69"/>
      <c r="AT12" s="69"/>
      <c r="AU12" s="69"/>
      <c r="AV12" s="69"/>
      <c r="AW12" s="69"/>
      <c r="AX12" s="69"/>
      <c r="AY12" s="69"/>
      <c r="AZ12" s="69"/>
      <c r="BA12" s="69"/>
      <c r="BB12" s="69"/>
      <c r="BC12" s="69"/>
      <c r="BD12" s="69"/>
      <c r="BE12" s="69"/>
      <c r="BF12" s="69"/>
      <c r="BG12" s="69"/>
      <c r="BH12" s="69"/>
      <c r="BI12" s="69"/>
      <c r="BJ12" s="69"/>
      <c r="BK12" s="69"/>
      <c r="BL12" s="69"/>
      <c r="BM12" s="69"/>
      <c r="BN12" s="69"/>
      <c r="BO12" s="69"/>
      <c r="BP12" s="69"/>
      <c r="BQ12" s="69"/>
      <c r="BR12" s="69"/>
      <c r="BS12" s="69"/>
      <c r="BT12" s="69"/>
      <c r="BU12" s="69"/>
    </row>
    <row r="13" spans="1:73" s="39" customFormat="1">
      <c r="A13" s="106"/>
      <c r="B13" s="81" t="s">
        <v>172</v>
      </c>
      <c r="C13" s="81" t="str">
        <f>'3. DL invest.n.pl.AR pr.'!C13</f>
        <v>Ieņēmumi ...</v>
      </c>
      <c r="D13" s="38"/>
      <c r="E13" s="339">
        <v>0.1</v>
      </c>
      <c r="F13" s="90" t="s">
        <v>179</v>
      </c>
      <c r="G13" s="193">
        <f>('3. DL invest.n.pl.AR pr.'!F13-'2. DL invest.n.pl.BEZ pr.'!E13)*(1+$E13)</f>
        <v>0</v>
      </c>
      <c r="H13" s="194">
        <f>('3. DL invest.n.pl.AR pr.'!G13-'2. DL invest.n.pl.BEZ pr.'!F13)*(1+$E13)</f>
        <v>0</v>
      </c>
      <c r="I13" s="194">
        <f>('3. DL invest.n.pl.AR pr.'!H13-'2. DL invest.n.pl.BEZ pr.'!G13)*(1+$E13)</f>
        <v>0</v>
      </c>
      <c r="J13" s="194">
        <f>('3. DL invest.n.pl.AR pr.'!I13-'2. DL invest.n.pl.BEZ pr.'!H13)*(1+$E13)</f>
        <v>0</v>
      </c>
      <c r="K13" s="194">
        <f>('3. DL invest.n.pl.AR pr.'!J13-'2. DL invest.n.pl.BEZ pr.'!I13)*(1+$E13)</f>
        <v>0</v>
      </c>
      <c r="L13" s="194">
        <f>('3. DL invest.n.pl.AR pr.'!K13-'2. DL invest.n.pl.BEZ pr.'!J13)*(1+$E13)</f>
        <v>0</v>
      </c>
      <c r="M13" s="194">
        <f>('3. DL invest.n.pl.AR pr.'!L13-'2. DL invest.n.pl.BEZ pr.'!K13)*(1+$E13)</f>
        <v>0</v>
      </c>
      <c r="N13" s="194">
        <f>('3. DL invest.n.pl.AR pr.'!M13-'2. DL invest.n.pl.BEZ pr.'!L13)*(1+$E13)</f>
        <v>0</v>
      </c>
      <c r="O13" s="194">
        <f>('3. DL invest.n.pl.AR pr.'!N13-'2. DL invest.n.pl.BEZ pr.'!M13)*(1+$E13)</f>
        <v>0</v>
      </c>
      <c r="P13" s="194">
        <f>('3. DL invest.n.pl.AR pr.'!O13-'2. DL invest.n.pl.BEZ pr.'!N13)*(1+$E13)</f>
        <v>0</v>
      </c>
      <c r="Q13" s="194">
        <f>('3. DL invest.n.pl.AR pr.'!P13-'2. DL invest.n.pl.BEZ pr.'!O13)*(1+$E13)</f>
        <v>0</v>
      </c>
      <c r="R13" s="194">
        <f>('3. DL invest.n.pl.AR pr.'!Q13-'2. DL invest.n.pl.BEZ pr.'!P13)*(1+$E13)</f>
        <v>0</v>
      </c>
      <c r="S13" s="194">
        <f>('3. DL invest.n.pl.AR pr.'!R13-'2. DL invest.n.pl.BEZ pr.'!Q13)*(1+$E13)</f>
        <v>0</v>
      </c>
      <c r="T13" s="194">
        <f>('3. DL invest.n.pl.AR pr.'!S13-'2. DL invest.n.pl.BEZ pr.'!R13)*(1+$E13)</f>
        <v>0</v>
      </c>
      <c r="U13" s="194">
        <f>('3. DL invest.n.pl.AR pr.'!T13-'2. DL invest.n.pl.BEZ pr.'!S13)*(1+$E13)</f>
        <v>0</v>
      </c>
      <c r="V13" s="194">
        <f>('3. DL invest.n.pl.AR pr.'!U13-'2. DL invest.n.pl.BEZ pr.'!T13)*(1+$E13)</f>
        <v>0</v>
      </c>
      <c r="W13" s="194">
        <f>('3. DL invest.n.pl.AR pr.'!V13-'2. DL invest.n.pl.BEZ pr.'!U13)*(1+$E13)</f>
        <v>0</v>
      </c>
      <c r="X13" s="194">
        <f>('3. DL invest.n.pl.AR pr.'!W13-'2. DL invest.n.pl.BEZ pr.'!V13)*(1+$E13)</f>
        <v>0</v>
      </c>
      <c r="Y13" s="194">
        <f>('3. DL invest.n.pl.AR pr.'!X13-'2. DL invest.n.pl.BEZ pr.'!W13)*(1+$E13)</f>
        <v>0</v>
      </c>
      <c r="Z13" s="194">
        <f>('3. DL invest.n.pl.AR pr.'!Y13-'2. DL invest.n.pl.BEZ pr.'!X13)*(1+$E13)</f>
        <v>0</v>
      </c>
      <c r="AA13" s="194">
        <f>('3. DL invest.n.pl.AR pr.'!Z13-'2. DL invest.n.pl.BEZ pr.'!Y13)*(1+$E13)</f>
        <v>0</v>
      </c>
      <c r="AB13" s="194">
        <f>('3. DL invest.n.pl.AR pr.'!AA13-'2. DL invest.n.pl.BEZ pr.'!Z13)*(1+$E13)</f>
        <v>0</v>
      </c>
      <c r="AC13" s="194">
        <f>('3. DL invest.n.pl.AR pr.'!AB13-'2. DL invest.n.pl.BEZ pr.'!AA13)*(1+$E13)</f>
        <v>0</v>
      </c>
      <c r="AD13" s="194">
        <f>('3. DL invest.n.pl.AR pr.'!AC13-'2. DL invest.n.pl.BEZ pr.'!AB13)*(1+$E13)</f>
        <v>0</v>
      </c>
      <c r="AE13" s="194">
        <f>('3. DL invest.n.pl.AR pr.'!AD13-'2. DL invest.n.pl.BEZ pr.'!AC13)*(1+$E13)</f>
        <v>0</v>
      </c>
      <c r="AF13" s="194">
        <f>('3. DL invest.n.pl.AR pr.'!AE13-'2. DL invest.n.pl.BEZ pr.'!AD13)*(1+$E13)</f>
        <v>0</v>
      </c>
      <c r="AG13" s="194">
        <f>('3. DL invest.n.pl.AR pr.'!AF13-'2. DL invest.n.pl.BEZ pr.'!AE13)*(1+$E13)</f>
        <v>0</v>
      </c>
      <c r="AH13" s="194">
        <f>('3. DL invest.n.pl.AR pr.'!AG13-'2. DL invest.n.pl.BEZ pr.'!AF13)*(1+$E13)</f>
        <v>0</v>
      </c>
      <c r="AI13" s="194">
        <f>('3. DL invest.n.pl.AR pr.'!AH13-'2. DL invest.n.pl.BEZ pr.'!AG13)*(1+$E13)</f>
        <v>0</v>
      </c>
      <c r="AJ13" s="194">
        <f>('3. DL invest.n.pl.AR pr.'!AI13-'2. DL invest.n.pl.BEZ pr.'!AH13)*(1+$E13)</f>
        <v>0</v>
      </c>
      <c r="AK13" s="202">
        <f t="shared" si="4"/>
        <v>0</v>
      </c>
      <c r="AL13" s="218"/>
      <c r="AM13" s="69"/>
      <c r="AN13" s="69"/>
      <c r="AO13" s="69"/>
      <c r="AP13" s="69"/>
      <c r="AQ13" s="69"/>
      <c r="AR13" s="69"/>
      <c r="AS13" s="69"/>
      <c r="AT13" s="69"/>
      <c r="AU13" s="69"/>
      <c r="AV13" s="69"/>
      <c r="AW13" s="69"/>
      <c r="AX13" s="69"/>
      <c r="AY13" s="69"/>
      <c r="AZ13" s="69"/>
      <c r="BA13" s="69"/>
      <c r="BB13" s="69"/>
      <c r="BC13" s="69"/>
      <c r="BD13" s="69"/>
      <c r="BE13" s="69"/>
      <c r="BF13" s="69"/>
      <c r="BG13" s="69"/>
      <c r="BH13" s="69"/>
      <c r="BI13" s="69"/>
      <c r="BJ13" s="69"/>
      <c r="BK13" s="69"/>
      <c r="BL13" s="69"/>
      <c r="BM13" s="69"/>
      <c r="BN13" s="69"/>
      <c r="BO13" s="69"/>
      <c r="BP13" s="69"/>
      <c r="BQ13" s="69"/>
      <c r="BR13" s="69"/>
      <c r="BS13" s="69"/>
      <c r="BT13" s="69"/>
      <c r="BU13" s="69"/>
    </row>
    <row r="14" spans="1:73" s="39" customFormat="1">
      <c r="A14" s="106"/>
      <c r="B14" s="81" t="s">
        <v>173</v>
      </c>
      <c r="C14" s="81" t="str">
        <f>'3. DL invest.n.pl.AR pr.'!C14</f>
        <v>Ieņēmumi ...</v>
      </c>
      <c r="D14" s="38"/>
      <c r="E14" s="339">
        <v>0.1</v>
      </c>
      <c r="F14" s="90" t="s">
        <v>179</v>
      </c>
      <c r="G14" s="193">
        <f>('3. DL invest.n.pl.AR pr.'!F14-'2. DL invest.n.pl.BEZ pr.'!E14)*(1+$E14)</f>
        <v>0</v>
      </c>
      <c r="H14" s="194">
        <f>('3. DL invest.n.pl.AR pr.'!G14-'2. DL invest.n.pl.BEZ pr.'!F14)*(1+$E14)</f>
        <v>0</v>
      </c>
      <c r="I14" s="194">
        <f>('3. DL invest.n.pl.AR pr.'!H14-'2. DL invest.n.pl.BEZ pr.'!G14)*(1+$E14)</f>
        <v>0</v>
      </c>
      <c r="J14" s="194">
        <f>('3. DL invest.n.pl.AR pr.'!I14-'2. DL invest.n.pl.BEZ pr.'!H14)*(1+$E14)</f>
        <v>0</v>
      </c>
      <c r="K14" s="194">
        <f>('3. DL invest.n.pl.AR pr.'!J14-'2. DL invest.n.pl.BEZ pr.'!I14)*(1+$E14)</f>
        <v>0</v>
      </c>
      <c r="L14" s="194">
        <f>('3. DL invest.n.pl.AR pr.'!K14-'2. DL invest.n.pl.BEZ pr.'!J14)*(1+$E14)</f>
        <v>0</v>
      </c>
      <c r="M14" s="194">
        <f>('3. DL invest.n.pl.AR pr.'!L14-'2. DL invest.n.pl.BEZ pr.'!K14)*(1+$E14)</f>
        <v>0</v>
      </c>
      <c r="N14" s="194">
        <f>('3. DL invest.n.pl.AR pr.'!M14-'2. DL invest.n.pl.BEZ pr.'!L14)*(1+$E14)</f>
        <v>0</v>
      </c>
      <c r="O14" s="194">
        <f>('3. DL invest.n.pl.AR pr.'!N14-'2. DL invest.n.pl.BEZ pr.'!M14)*(1+$E14)</f>
        <v>0</v>
      </c>
      <c r="P14" s="194">
        <f>('3. DL invest.n.pl.AR pr.'!O14-'2. DL invest.n.pl.BEZ pr.'!N14)*(1+$E14)</f>
        <v>0</v>
      </c>
      <c r="Q14" s="194">
        <f>('3. DL invest.n.pl.AR pr.'!P14-'2. DL invest.n.pl.BEZ pr.'!O14)*(1+$E14)</f>
        <v>0</v>
      </c>
      <c r="R14" s="194">
        <f>('3. DL invest.n.pl.AR pr.'!Q14-'2. DL invest.n.pl.BEZ pr.'!P14)*(1+$E14)</f>
        <v>0</v>
      </c>
      <c r="S14" s="194">
        <f>('3. DL invest.n.pl.AR pr.'!R14-'2. DL invest.n.pl.BEZ pr.'!Q14)*(1+$E14)</f>
        <v>0</v>
      </c>
      <c r="T14" s="194">
        <f>('3. DL invest.n.pl.AR pr.'!S14-'2. DL invest.n.pl.BEZ pr.'!R14)*(1+$E14)</f>
        <v>0</v>
      </c>
      <c r="U14" s="194">
        <f>('3. DL invest.n.pl.AR pr.'!T14-'2. DL invest.n.pl.BEZ pr.'!S14)*(1+$E14)</f>
        <v>0</v>
      </c>
      <c r="V14" s="194">
        <f>('3. DL invest.n.pl.AR pr.'!U14-'2. DL invest.n.pl.BEZ pr.'!T14)*(1+$E14)</f>
        <v>0</v>
      </c>
      <c r="W14" s="194">
        <f>('3. DL invest.n.pl.AR pr.'!V14-'2. DL invest.n.pl.BEZ pr.'!U14)*(1+$E14)</f>
        <v>0</v>
      </c>
      <c r="X14" s="194">
        <f>('3. DL invest.n.pl.AR pr.'!W14-'2. DL invest.n.pl.BEZ pr.'!V14)*(1+$E14)</f>
        <v>0</v>
      </c>
      <c r="Y14" s="194">
        <f>('3. DL invest.n.pl.AR pr.'!X14-'2. DL invest.n.pl.BEZ pr.'!W14)*(1+$E14)</f>
        <v>0</v>
      </c>
      <c r="Z14" s="194">
        <f>('3. DL invest.n.pl.AR pr.'!Y14-'2. DL invest.n.pl.BEZ pr.'!X14)*(1+$E14)</f>
        <v>0</v>
      </c>
      <c r="AA14" s="194">
        <f>('3. DL invest.n.pl.AR pr.'!Z14-'2. DL invest.n.pl.BEZ pr.'!Y14)*(1+$E14)</f>
        <v>0</v>
      </c>
      <c r="AB14" s="194">
        <f>('3. DL invest.n.pl.AR pr.'!AA14-'2. DL invest.n.pl.BEZ pr.'!Z14)*(1+$E14)</f>
        <v>0</v>
      </c>
      <c r="AC14" s="194">
        <f>('3. DL invest.n.pl.AR pr.'!AB14-'2. DL invest.n.pl.BEZ pr.'!AA14)*(1+$E14)</f>
        <v>0</v>
      </c>
      <c r="AD14" s="194">
        <f>('3. DL invest.n.pl.AR pr.'!AC14-'2. DL invest.n.pl.BEZ pr.'!AB14)*(1+$E14)</f>
        <v>0</v>
      </c>
      <c r="AE14" s="194">
        <f>('3. DL invest.n.pl.AR pr.'!AD14-'2. DL invest.n.pl.BEZ pr.'!AC14)*(1+$E14)</f>
        <v>0</v>
      </c>
      <c r="AF14" s="194">
        <f>('3. DL invest.n.pl.AR pr.'!AE14-'2. DL invest.n.pl.BEZ pr.'!AD14)*(1+$E14)</f>
        <v>0</v>
      </c>
      <c r="AG14" s="194">
        <f>('3. DL invest.n.pl.AR pr.'!AF14-'2. DL invest.n.pl.BEZ pr.'!AE14)*(1+$E14)</f>
        <v>0</v>
      </c>
      <c r="AH14" s="194">
        <f>('3. DL invest.n.pl.AR pr.'!AG14-'2. DL invest.n.pl.BEZ pr.'!AF14)*(1+$E14)</f>
        <v>0</v>
      </c>
      <c r="AI14" s="194">
        <f>('3. DL invest.n.pl.AR pr.'!AH14-'2. DL invest.n.pl.BEZ pr.'!AG14)*(1+$E14)</f>
        <v>0</v>
      </c>
      <c r="AJ14" s="194">
        <f>('3. DL invest.n.pl.AR pr.'!AI14-'2. DL invest.n.pl.BEZ pr.'!AH14)*(1+$E14)</f>
        <v>0</v>
      </c>
      <c r="AK14" s="202">
        <f t="shared" si="4"/>
        <v>0</v>
      </c>
      <c r="AL14" s="218"/>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69"/>
      <c r="BK14" s="69"/>
      <c r="BL14" s="69"/>
      <c r="BM14" s="69"/>
      <c r="BN14" s="69"/>
      <c r="BO14" s="69"/>
      <c r="BP14" s="69"/>
      <c r="BQ14" s="69"/>
      <c r="BR14" s="69"/>
      <c r="BS14" s="69"/>
      <c r="BT14" s="69"/>
      <c r="BU14" s="69"/>
    </row>
    <row r="15" spans="1:73" s="39" customFormat="1">
      <c r="A15" s="106"/>
      <c r="B15" s="81" t="s">
        <v>415</v>
      </c>
      <c r="C15" s="81" t="str">
        <f>'3. DL invest.n.pl.AR pr.'!C15</f>
        <v>Ieņēmumi ...</v>
      </c>
      <c r="D15" s="38"/>
      <c r="E15" s="339">
        <v>0.1</v>
      </c>
      <c r="F15" s="90" t="s">
        <v>179</v>
      </c>
      <c r="G15" s="193">
        <f>('3. DL invest.n.pl.AR pr.'!F15-'2. DL invest.n.pl.BEZ pr.'!E15)*(1+$E15)</f>
        <v>0</v>
      </c>
      <c r="H15" s="194">
        <f>('3. DL invest.n.pl.AR pr.'!G15-'2. DL invest.n.pl.BEZ pr.'!F15)*(1+$E15)</f>
        <v>0</v>
      </c>
      <c r="I15" s="194">
        <f>('3. DL invest.n.pl.AR pr.'!H15-'2. DL invest.n.pl.BEZ pr.'!G15)*(1+$E15)</f>
        <v>0</v>
      </c>
      <c r="J15" s="194">
        <f>('3. DL invest.n.pl.AR pr.'!I15-'2. DL invest.n.pl.BEZ pr.'!H15)*(1+$E15)</f>
        <v>0</v>
      </c>
      <c r="K15" s="194">
        <f>('3. DL invest.n.pl.AR pr.'!J15-'2. DL invest.n.pl.BEZ pr.'!I15)*(1+$E15)</f>
        <v>0</v>
      </c>
      <c r="L15" s="194">
        <f>('3. DL invest.n.pl.AR pr.'!K15-'2. DL invest.n.pl.BEZ pr.'!J15)*(1+$E15)</f>
        <v>0</v>
      </c>
      <c r="M15" s="194">
        <f>('3. DL invest.n.pl.AR pr.'!L15-'2. DL invest.n.pl.BEZ pr.'!K15)*(1+$E15)</f>
        <v>0</v>
      </c>
      <c r="N15" s="194">
        <f>('3. DL invest.n.pl.AR pr.'!M15-'2. DL invest.n.pl.BEZ pr.'!L15)*(1+$E15)</f>
        <v>0</v>
      </c>
      <c r="O15" s="194">
        <f>('3. DL invest.n.pl.AR pr.'!N15-'2. DL invest.n.pl.BEZ pr.'!M15)*(1+$E15)</f>
        <v>0</v>
      </c>
      <c r="P15" s="194">
        <f>('3. DL invest.n.pl.AR pr.'!O15-'2. DL invest.n.pl.BEZ pr.'!N15)*(1+$E15)</f>
        <v>0</v>
      </c>
      <c r="Q15" s="194">
        <f>('3. DL invest.n.pl.AR pr.'!P15-'2. DL invest.n.pl.BEZ pr.'!O15)*(1+$E15)</f>
        <v>0</v>
      </c>
      <c r="R15" s="194">
        <f>('3. DL invest.n.pl.AR pr.'!Q15-'2. DL invest.n.pl.BEZ pr.'!P15)*(1+$E15)</f>
        <v>0</v>
      </c>
      <c r="S15" s="194">
        <f>('3. DL invest.n.pl.AR pr.'!R15-'2. DL invest.n.pl.BEZ pr.'!Q15)*(1+$E15)</f>
        <v>0</v>
      </c>
      <c r="T15" s="194">
        <f>('3. DL invest.n.pl.AR pr.'!S15-'2. DL invest.n.pl.BEZ pr.'!R15)*(1+$E15)</f>
        <v>0</v>
      </c>
      <c r="U15" s="194">
        <f>('3. DL invest.n.pl.AR pr.'!T15-'2. DL invest.n.pl.BEZ pr.'!S15)*(1+$E15)</f>
        <v>0</v>
      </c>
      <c r="V15" s="194">
        <f>('3. DL invest.n.pl.AR pr.'!U15-'2. DL invest.n.pl.BEZ pr.'!T15)*(1+$E15)</f>
        <v>0</v>
      </c>
      <c r="W15" s="194">
        <f>('3. DL invest.n.pl.AR pr.'!V15-'2. DL invest.n.pl.BEZ pr.'!U15)*(1+$E15)</f>
        <v>0</v>
      </c>
      <c r="X15" s="194">
        <f>('3. DL invest.n.pl.AR pr.'!W15-'2. DL invest.n.pl.BEZ pr.'!V15)*(1+$E15)</f>
        <v>0</v>
      </c>
      <c r="Y15" s="194">
        <f>('3. DL invest.n.pl.AR pr.'!X15-'2. DL invest.n.pl.BEZ pr.'!W15)*(1+$E15)</f>
        <v>0</v>
      </c>
      <c r="Z15" s="194">
        <f>('3. DL invest.n.pl.AR pr.'!Y15-'2. DL invest.n.pl.BEZ pr.'!X15)*(1+$E15)</f>
        <v>0</v>
      </c>
      <c r="AA15" s="194">
        <f>('3. DL invest.n.pl.AR pr.'!Z15-'2. DL invest.n.pl.BEZ pr.'!Y15)*(1+$E15)</f>
        <v>0</v>
      </c>
      <c r="AB15" s="194">
        <f>('3. DL invest.n.pl.AR pr.'!AA15-'2. DL invest.n.pl.BEZ pr.'!Z15)*(1+$E15)</f>
        <v>0</v>
      </c>
      <c r="AC15" s="194">
        <f>('3. DL invest.n.pl.AR pr.'!AB15-'2. DL invest.n.pl.BEZ pr.'!AA15)*(1+$E15)</f>
        <v>0</v>
      </c>
      <c r="AD15" s="194">
        <f>('3. DL invest.n.pl.AR pr.'!AC15-'2. DL invest.n.pl.BEZ pr.'!AB15)*(1+$E15)</f>
        <v>0</v>
      </c>
      <c r="AE15" s="194">
        <f>('3. DL invest.n.pl.AR pr.'!AD15-'2. DL invest.n.pl.BEZ pr.'!AC15)*(1+$E15)</f>
        <v>0</v>
      </c>
      <c r="AF15" s="194">
        <f>('3. DL invest.n.pl.AR pr.'!AE15-'2. DL invest.n.pl.BEZ pr.'!AD15)*(1+$E15)</f>
        <v>0</v>
      </c>
      <c r="AG15" s="194">
        <f>('3. DL invest.n.pl.AR pr.'!AF15-'2. DL invest.n.pl.BEZ pr.'!AE15)*(1+$E15)</f>
        <v>0</v>
      </c>
      <c r="AH15" s="194">
        <f>('3. DL invest.n.pl.AR pr.'!AG15-'2. DL invest.n.pl.BEZ pr.'!AF15)*(1+$E15)</f>
        <v>0</v>
      </c>
      <c r="AI15" s="194">
        <f>('3. DL invest.n.pl.AR pr.'!AH15-'2. DL invest.n.pl.BEZ pr.'!AG15)*(1+$E15)</f>
        <v>0</v>
      </c>
      <c r="AJ15" s="194">
        <f>('3. DL invest.n.pl.AR pr.'!AI15-'2. DL invest.n.pl.BEZ pr.'!AH15)*(1+$E15)</f>
        <v>0</v>
      </c>
      <c r="AK15" s="202">
        <f t="shared" si="4"/>
        <v>0</v>
      </c>
      <c r="AL15" s="218"/>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69"/>
      <c r="BK15" s="69"/>
      <c r="BL15" s="69"/>
      <c r="BM15" s="69"/>
      <c r="BN15" s="69"/>
      <c r="BO15" s="69"/>
      <c r="BP15" s="69"/>
      <c r="BQ15" s="69"/>
      <c r="BR15" s="69"/>
      <c r="BS15" s="69"/>
      <c r="BT15" s="69"/>
      <c r="BU15" s="69"/>
    </row>
    <row r="16" spans="1:73" s="19" customFormat="1">
      <c r="A16" s="107"/>
      <c r="B16" s="57" t="s">
        <v>5</v>
      </c>
      <c r="C16" s="40" t="s">
        <v>347</v>
      </c>
      <c r="D16" s="40"/>
      <c r="E16" s="42"/>
      <c r="F16" s="90" t="s">
        <v>179</v>
      </c>
      <c r="G16" s="195">
        <f>SUM(G17:G22)</f>
        <v>0</v>
      </c>
      <c r="H16" s="196">
        <f t="shared" ref="H16:Y16" si="5">SUM(H17:H22)</f>
        <v>0</v>
      </c>
      <c r="I16" s="196">
        <f t="shared" ref="I16:J16" si="6">SUM(I17:I22)</f>
        <v>0</v>
      </c>
      <c r="J16" s="196">
        <f t="shared" si="6"/>
        <v>0</v>
      </c>
      <c r="K16" s="196">
        <f t="shared" si="5"/>
        <v>0</v>
      </c>
      <c r="L16" s="196">
        <f t="shared" si="5"/>
        <v>0</v>
      </c>
      <c r="M16" s="196">
        <f t="shared" si="5"/>
        <v>0</v>
      </c>
      <c r="N16" s="196">
        <f t="shared" si="5"/>
        <v>0</v>
      </c>
      <c r="O16" s="196">
        <f t="shared" si="5"/>
        <v>0</v>
      </c>
      <c r="P16" s="196">
        <f t="shared" si="5"/>
        <v>0</v>
      </c>
      <c r="Q16" s="196">
        <f t="shared" si="5"/>
        <v>0</v>
      </c>
      <c r="R16" s="196">
        <f t="shared" si="5"/>
        <v>0</v>
      </c>
      <c r="S16" s="196">
        <f t="shared" si="5"/>
        <v>0</v>
      </c>
      <c r="T16" s="196">
        <f t="shared" si="5"/>
        <v>0</v>
      </c>
      <c r="U16" s="196">
        <f t="shared" si="5"/>
        <v>0</v>
      </c>
      <c r="V16" s="196">
        <f t="shared" si="5"/>
        <v>0</v>
      </c>
      <c r="W16" s="196">
        <f t="shared" si="5"/>
        <v>0</v>
      </c>
      <c r="X16" s="196">
        <f t="shared" si="5"/>
        <v>0</v>
      </c>
      <c r="Y16" s="196">
        <f t="shared" si="5"/>
        <v>0</v>
      </c>
      <c r="Z16" s="196">
        <f t="shared" ref="Z16:AE16" si="7">SUM(Z17:Z22)</f>
        <v>0</v>
      </c>
      <c r="AA16" s="196">
        <f t="shared" si="7"/>
        <v>0</v>
      </c>
      <c r="AB16" s="196">
        <f t="shared" si="7"/>
        <v>0</v>
      </c>
      <c r="AC16" s="196">
        <f t="shared" si="7"/>
        <v>0</v>
      </c>
      <c r="AD16" s="196">
        <f t="shared" si="7"/>
        <v>0</v>
      </c>
      <c r="AE16" s="196">
        <f t="shared" si="7"/>
        <v>0</v>
      </c>
      <c r="AF16" s="196">
        <f t="shared" ref="AF16:AJ16" si="8">SUM(AF17:AF22)</f>
        <v>0</v>
      </c>
      <c r="AG16" s="196">
        <f t="shared" si="8"/>
        <v>0</v>
      </c>
      <c r="AH16" s="196">
        <f t="shared" si="8"/>
        <v>0</v>
      </c>
      <c r="AI16" s="196">
        <f t="shared" si="8"/>
        <v>0</v>
      </c>
      <c r="AJ16" s="197">
        <f t="shared" si="8"/>
        <v>0</v>
      </c>
      <c r="AK16" s="202">
        <f>SUM(G16:AJ16)</f>
        <v>0</v>
      </c>
      <c r="AL16" s="216"/>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row>
    <row r="17" spans="1:73" s="39" customFormat="1">
      <c r="A17" s="106"/>
      <c r="B17" s="81" t="s">
        <v>62</v>
      </c>
      <c r="C17" s="81" t="str">
        <f>'3. DL invest.n.pl.AR pr.'!C17</f>
        <v>Darbības izmaksas....</v>
      </c>
      <c r="D17" s="38"/>
      <c r="E17" s="339">
        <v>0.1</v>
      </c>
      <c r="F17" s="90" t="s">
        <v>179</v>
      </c>
      <c r="G17" s="193">
        <f>('3. DL invest.n.pl.AR pr.'!F17-'2. DL invest.n.pl.BEZ pr.'!E17)*(1+$E17)</f>
        <v>0</v>
      </c>
      <c r="H17" s="194">
        <f>('3. DL invest.n.pl.AR pr.'!G17-'2. DL invest.n.pl.BEZ pr.'!F17)*(1+$E17)</f>
        <v>0</v>
      </c>
      <c r="I17" s="194">
        <f>('3. DL invest.n.pl.AR pr.'!H17-'2. DL invest.n.pl.BEZ pr.'!G17)*(1+$E17)</f>
        <v>0</v>
      </c>
      <c r="J17" s="194">
        <f>('3. DL invest.n.pl.AR pr.'!I17-'2. DL invest.n.pl.BEZ pr.'!H17)*(1+$E17)</f>
        <v>0</v>
      </c>
      <c r="K17" s="194">
        <f>('3. DL invest.n.pl.AR pr.'!J17-'2. DL invest.n.pl.BEZ pr.'!I17)*(1+$E17)</f>
        <v>0</v>
      </c>
      <c r="L17" s="194">
        <f>('3. DL invest.n.pl.AR pr.'!K17-'2. DL invest.n.pl.BEZ pr.'!J17)*(1+$E17)</f>
        <v>0</v>
      </c>
      <c r="M17" s="194">
        <f>('3. DL invest.n.pl.AR pr.'!L17-'2. DL invest.n.pl.BEZ pr.'!K17)*(1+$E17)</f>
        <v>0</v>
      </c>
      <c r="N17" s="194">
        <f>('3. DL invest.n.pl.AR pr.'!M17-'2. DL invest.n.pl.BEZ pr.'!L17)*(1+$E17)</f>
        <v>0</v>
      </c>
      <c r="O17" s="194">
        <f>('3. DL invest.n.pl.AR pr.'!N17-'2. DL invest.n.pl.BEZ pr.'!M17)*(1+$E17)</f>
        <v>0</v>
      </c>
      <c r="P17" s="194">
        <f>('3. DL invest.n.pl.AR pr.'!O17-'2. DL invest.n.pl.BEZ pr.'!N17)*(1+$E17)</f>
        <v>0</v>
      </c>
      <c r="Q17" s="194">
        <f>('3. DL invest.n.pl.AR pr.'!P17-'2. DL invest.n.pl.BEZ pr.'!O17)*(1+$E17)</f>
        <v>0</v>
      </c>
      <c r="R17" s="194">
        <f>('3. DL invest.n.pl.AR pr.'!Q17-'2. DL invest.n.pl.BEZ pr.'!P17)*(1+$E17)</f>
        <v>0</v>
      </c>
      <c r="S17" s="194">
        <f>('3. DL invest.n.pl.AR pr.'!R17-'2. DL invest.n.pl.BEZ pr.'!Q17)*(1+$E17)</f>
        <v>0</v>
      </c>
      <c r="T17" s="194">
        <f>('3. DL invest.n.pl.AR pr.'!S17-'2. DL invest.n.pl.BEZ pr.'!R17)*(1+$E17)</f>
        <v>0</v>
      </c>
      <c r="U17" s="194">
        <f>('3. DL invest.n.pl.AR pr.'!T17-'2. DL invest.n.pl.BEZ pr.'!S17)*(1+$E17)</f>
        <v>0</v>
      </c>
      <c r="V17" s="194">
        <f>('3. DL invest.n.pl.AR pr.'!U17-'2. DL invest.n.pl.BEZ pr.'!T17)*(1+$E17)</f>
        <v>0</v>
      </c>
      <c r="W17" s="194">
        <f>('3. DL invest.n.pl.AR pr.'!V17-'2. DL invest.n.pl.BEZ pr.'!U17)*(1+$E17)</f>
        <v>0</v>
      </c>
      <c r="X17" s="194">
        <f>('3. DL invest.n.pl.AR pr.'!W17-'2. DL invest.n.pl.BEZ pr.'!V17)*(1+$E17)</f>
        <v>0</v>
      </c>
      <c r="Y17" s="194">
        <f>('3. DL invest.n.pl.AR pr.'!X17-'2. DL invest.n.pl.BEZ pr.'!W17)*(1+$E17)</f>
        <v>0</v>
      </c>
      <c r="Z17" s="194">
        <f>('3. DL invest.n.pl.AR pr.'!Y17-'2. DL invest.n.pl.BEZ pr.'!X17)*(1+$E17)</f>
        <v>0</v>
      </c>
      <c r="AA17" s="194">
        <f>('3. DL invest.n.pl.AR pr.'!Z17-'2. DL invest.n.pl.BEZ pr.'!Y17)*(1+$E17)</f>
        <v>0</v>
      </c>
      <c r="AB17" s="194">
        <f>('3. DL invest.n.pl.AR pr.'!AA17-'2. DL invest.n.pl.BEZ pr.'!Z17)*(1+$E17)</f>
        <v>0</v>
      </c>
      <c r="AC17" s="194">
        <f>('3. DL invest.n.pl.AR pr.'!AB17-'2. DL invest.n.pl.BEZ pr.'!AA17)*(1+$E17)</f>
        <v>0</v>
      </c>
      <c r="AD17" s="194">
        <f>('3. DL invest.n.pl.AR pr.'!AC17-'2. DL invest.n.pl.BEZ pr.'!AB17)*(1+$E17)</f>
        <v>0</v>
      </c>
      <c r="AE17" s="194">
        <f>('3. DL invest.n.pl.AR pr.'!AD17-'2. DL invest.n.pl.BEZ pr.'!AC17)*(1+$E17)</f>
        <v>0</v>
      </c>
      <c r="AF17" s="194">
        <f>('3. DL invest.n.pl.AR pr.'!AE17-'2. DL invest.n.pl.BEZ pr.'!AD17)*(1+$E17)</f>
        <v>0</v>
      </c>
      <c r="AG17" s="194">
        <f>('3. DL invest.n.pl.AR pr.'!AF17-'2. DL invest.n.pl.BEZ pr.'!AE17)*(1+$E17)</f>
        <v>0</v>
      </c>
      <c r="AH17" s="194">
        <f>('3. DL invest.n.pl.AR pr.'!AG17-'2. DL invest.n.pl.BEZ pr.'!AF17)*(1+$E17)</f>
        <v>0</v>
      </c>
      <c r="AI17" s="194">
        <f>('3. DL invest.n.pl.AR pr.'!AH17-'2. DL invest.n.pl.BEZ pr.'!AG17)*(1+$E17)</f>
        <v>0</v>
      </c>
      <c r="AJ17" s="194">
        <f>('3. DL invest.n.pl.AR pr.'!AI17-'2. DL invest.n.pl.BEZ pr.'!AH17)*(1+$E17)</f>
        <v>0</v>
      </c>
      <c r="AK17" s="202">
        <f t="shared" si="4"/>
        <v>0</v>
      </c>
      <c r="AL17" s="218"/>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69"/>
      <c r="BM17" s="69"/>
      <c r="BN17" s="69"/>
      <c r="BO17" s="69"/>
      <c r="BP17" s="69"/>
      <c r="BQ17" s="69"/>
      <c r="BR17" s="69"/>
      <c r="BS17" s="69"/>
      <c r="BT17" s="69"/>
      <c r="BU17" s="69"/>
    </row>
    <row r="18" spans="1:73" s="39" customFormat="1">
      <c r="A18" s="106"/>
      <c r="B18" s="81" t="s">
        <v>63</v>
      </c>
      <c r="C18" s="81" t="str">
        <f>'3. DL invest.n.pl.AR pr.'!C18</f>
        <v>Darbības izmaksas....</v>
      </c>
      <c r="D18" s="38"/>
      <c r="E18" s="339">
        <v>0.1</v>
      </c>
      <c r="F18" s="90" t="s">
        <v>179</v>
      </c>
      <c r="G18" s="193">
        <f>('3. DL invest.n.pl.AR pr.'!F18-'2. DL invest.n.pl.BEZ pr.'!E18)*(1+$E18)</f>
        <v>0</v>
      </c>
      <c r="H18" s="194">
        <f>('3. DL invest.n.pl.AR pr.'!G18-'2. DL invest.n.pl.BEZ pr.'!F18)*(1+$E18)</f>
        <v>0</v>
      </c>
      <c r="I18" s="194">
        <f>('3. DL invest.n.pl.AR pr.'!H18-'2. DL invest.n.pl.BEZ pr.'!G18)*(1+$E18)</f>
        <v>0</v>
      </c>
      <c r="J18" s="194">
        <f>('3. DL invest.n.pl.AR pr.'!I18-'2. DL invest.n.pl.BEZ pr.'!H18)*(1+$E18)</f>
        <v>0</v>
      </c>
      <c r="K18" s="194">
        <f>('3. DL invest.n.pl.AR pr.'!J18-'2. DL invest.n.pl.BEZ pr.'!I18)*(1+$E18)</f>
        <v>0</v>
      </c>
      <c r="L18" s="194">
        <f>('3. DL invest.n.pl.AR pr.'!K18-'2. DL invest.n.pl.BEZ pr.'!J18)*(1+$E18)</f>
        <v>0</v>
      </c>
      <c r="M18" s="194">
        <f>('3. DL invest.n.pl.AR pr.'!L18-'2. DL invest.n.pl.BEZ pr.'!K18)*(1+$E18)</f>
        <v>0</v>
      </c>
      <c r="N18" s="194">
        <f>('3. DL invest.n.pl.AR pr.'!M18-'2. DL invest.n.pl.BEZ pr.'!L18)*(1+$E18)</f>
        <v>0</v>
      </c>
      <c r="O18" s="194">
        <f>('3. DL invest.n.pl.AR pr.'!N18-'2. DL invest.n.pl.BEZ pr.'!M18)*(1+$E18)</f>
        <v>0</v>
      </c>
      <c r="P18" s="194">
        <f>('3. DL invest.n.pl.AR pr.'!O18-'2. DL invest.n.pl.BEZ pr.'!N18)*(1+$E18)</f>
        <v>0</v>
      </c>
      <c r="Q18" s="194">
        <f>('3. DL invest.n.pl.AR pr.'!P18-'2. DL invest.n.pl.BEZ pr.'!O18)*(1+$E18)</f>
        <v>0</v>
      </c>
      <c r="R18" s="194">
        <f>('3. DL invest.n.pl.AR pr.'!Q18-'2. DL invest.n.pl.BEZ pr.'!P18)*(1+$E18)</f>
        <v>0</v>
      </c>
      <c r="S18" s="194">
        <f>('3. DL invest.n.pl.AR pr.'!R18-'2. DL invest.n.pl.BEZ pr.'!Q18)*(1+$E18)</f>
        <v>0</v>
      </c>
      <c r="T18" s="194">
        <f>('3. DL invest.n.pl.AR pr.'!S18-'2. DL invest.n.pl.BEZ pr.'!R18)*(1+$E18)</f>
        <v>0</v>
      </c>
      <c r="U18" s="194">
        <f>('3. DL invest.n.pl.AR pr.'!T18-'2. DL invest.n.pl.BEZ pr.'!S18)*(1+$E18)</f>
        <v>0</v>
      </c>
      <c r="V18" s="194">
        <f>('3. DL invest.n.pl.AR pr.'!U18-'2. DL invest.n.pl.BEZ pr.'!T18)*(1+$E18)</f>
        <v>0</v>
      </c>
      <c r="W18" s="194">
        <f>('3. DL invest.n.pl.AR pr.'!V18-'2. DL invest.n.pl.BEZ pr.'!U18)*(1+$E18)</f>
        <v>0</v>
      </c>
      <c r="X18" s="194">
        <f>('3. DL invest.n.pl.AR pr.'!W18-'2. DL invest.n.pl.BEZ pr.'!V18)*(1+$E18)</f>
        <v>0</v>
      </c>
      <c r="Y18" s="194">
        <f>('3. DL invest.n.pl.AR pr.'!X18-'2. DL invest.n.pl.BEZ pr.'!W18)*(1+$E18)</f>
        <v>0</v>
      </c>
      <c r="Z18" s="194">
        <f>('3. DL invest.n.pl.AR pr.'!Y18-'2. DL invest.n.pl.BEZ pr.'!X18)*(1+$E18)</f>
        <v>0</v>
      </c>
      <c r="AA18" s="194">
        <f>('3. DL invest.n.pl.AR pr.'!Z18-'2. DL invest.n.pl.BEZ pr.'!Y18)*(1+$E18)</f>
        <v>0</v>
      </c>
      <c r="AB18" s="194">
        <f>('3. DL invest.n.pl.AR pr.'!AA18-'2. DL invest.n.pl.BEZ pr.'!Z18)*(1+$E18)</f>
        <v>0</v>
      </c>
      <c r="AC18" s="194">
        <f>('3. DL invest.n.pl.AR pr.'!AB18-'2. DL invest.n.pl.BEZ pr.'!AA18)*(1+$E18)</f>
        <v>0</v>
      </c>
      <c r="AD18" s="194">
        <f>('3. DL invest.n.pl.AR pr.'!AC18-'2. DL invest.n.pl.BEZ pr.'!AB18)*(1+$E18)</f>
        <v>0</v>
      </c>
      <c r="AE18" s="194">
        <f>('3. DL invest.n.pl.AR pr.'!AD18-'2. DL invest.n.pl.BEZ pr.'!AC18)*(1+$E18)</f>
        <v>0</v>
      </c>
      <c r="AF18" s="194">
        <f>('3. DL invest.n.pl.AR pr.'!AE18-'2. DL invest.n.pl.BEZ pr.'!AD18)*(1+$E18)</f>
        <v>0</v>
      </c>
      <c r="AG18" s="194">
        <f>('3. DL invest.n.pl.AR pr.'!AF18-'2. DL invest.n.pl.BEZ pr.'!AE18)*(1+$E18)</f>
        <v>0</v>
      </c>
      <c r="AH18" s="194">
        <f>('3. DL invest.n.pl.AR pr.'!AG18-'2. DL invest.n.pl.BEZ pr.'!AF18)*(1+$E18)</f>
        <v>0</v>
      </c>
      <c r="AI18" s="194">
        <f>('3. DL invest.n.pl.AR pr.'!AH18-'2. DL invest.n.pl.BEZ pr.'!AG18)*(1+$E18)</f>
        <v>0</v>
      </c>
      <c r="AJ18" s="194">
        <f>('3. DL invest.n.pl.AR pr.'!AI18-'2. DL invest.n.pl.BEZ pr.'!AH18)*(1+$E18)</f>
        <v>0</v>
      </c>
      <c r="AK18" s="202">
        <f t="shared" si="4"/>
        <v>0</v>
      </c>
      <c r="AL18" s="218"/>
      <c r="AM18" s="69"/>
      <c r="AN18" s="69"/>
      <c r="AO18" s="69"/>
      <c r="AP18" s="69"/>
      <c r="AQ18" s="69"/>
      <c r="AR18" s="69"/>
      <c r="AS18" s="69"/>
      <c r="AT18" s="69"/>
      <c r="AU18" s="69"/>
      <c r="AV18" s="69"/>
      <c r="AW18" s="69"/>
      <c r="AX18" s="69"/>
      <c r="AY18" s="69"/>
      <c r="AZ18" s="69"/>
      <c r="BA18" s="69"/>
      <c r="BB18" s="69"/>
      <c r="BC18" s="69"/>
      <c r="BD18" s="69"/>
      <c r="BE18" s="69"/>
      <c r="BF18" s="69"/>
      <c r="BG18" s="69"/>
      <c r="BH18" s="69"/>
      <c r="BI18" s="69"/>
      <c r="BJ18" s="69"/>
      <c r="BK18" s="69"/>
      <c r="BL18" s="69"/>
      <c r="BM18" s="69"/>
      <c r="BN18" s="69"/>
      <c r="BO18" s="69"/>
      <c r="BP18" s="69"/>
      <c r="BQ18" s="69"/>
      <c r="BR18" s="69"/>
      <c r="BS18" s="69"/>
      <c r="BT18" s="69"/>
      <c r="BU18" s="69"/>
    </row>
    <row r="19" spans="1:73" s="39" customFormat="1">
      <c r="A19" s="106"/>
      <c r="B19" s="81" t="s">
        <v>183</v>
      </c>
      <c r="C19" s="81" t="str">
        <f>'3. DL invest.n.pl.AR pr.'!C19</f>
        <v>Darbības izmaksas....</v>
      </c>
      <c r="D19" s="38"/>
      <c r="E19" s="339">
        <v>0.1</v>
      </c>
      <c r="F19" s="90" t="s">
        <v>179</v>
      </c>
      <c r="G19" s="193">
        <f>('3. DL invest.n.pl.AR pr.'!F19-'2. DL invest.n.pl.BEZ pr.'!E19)*(1+$E19)</f>
        <v>0</v>
      </c>
      <c r="H19" s="194">
        <f>('3. DL invest.n.pl.AR pr.'!G19-'2. DL invest.n.pl.BEZ pr.'!F19)*(1+$E19)</f>
        <v>0</v>
      </c>
      <c r="I19" s="194">
        <f>('3. DL invest.n.pl.AR pr.'!H19-'2. DL invest.n.pl.BEZ pr.'!G19)*(1+$E19)</f>
        <v>0</v>
      </c>
      <c r="J19" s="194">
        <f>('3. DL invest.n.pl.AR pr.'!I19-'2. DL invest.n.pl.BEZ pr.'!H19)*(1+$E19)</f>
        <v>0</v>
      </c>
      <c r="K19" s="194">
        <f>('3. DL invest.n.pl.AR pr.'!J19-'2. DL invest.n.pl.BEZ pr.'!I19)*(1+$E19)</f>
        <v>0</v>
      </c>
      <c r="L19" s="194">
        <f>('3. DL invest.n.pl.AR pr.'!K19-'2. DL invest.n.pl.BEZ pr.'!J19)*(1+$E19)</f>
        <v>0</v>
      </c>
      <c r="M19" s="194">
        <f>('3. DL invest.n.pl.AR pr.'!L19-'2. DL invest.n.pl.BEZ pr.'!K19)*(1+$E19)</f>
        <v>0</v>
      </c>
      <c r="N19" s="194">
        <f>('3. DL invest.n.pl.AR pr.'!M19-'2. DL invest.n.pl.BEZ pr.'!L19)*(1+$E19)</f>
        <v>0</v>
      </c>
      <c r="O19" s="194">
        <f>('3. DL invest.n.pl.AR pr.'!N19-'2. DL invest.n.pl.BEZ pr.'!M19)*(1+$E19)</f>
        <v>0</v>
      </c>
      <c r="P19" s="194">
        <f>('3. DL invest.n.pl.AR pr.'!O19-'2. DL invest.n.pl.BEZ pr.'!N19)*(1+$E19)</f>
        <v>0</v>
      </c>
      <c r="Q19" s="194">
        <f>('3. DL invest.n.pl.AR pr.'!P19-'2. DL invest.n.pl.BEZ pr.'!O19)*(1+$E19)</f>
        <v>0</v>
      </c>
      <c r="R19" s="194">
        <f>('3. DL invest.n.pl.AR pr.'!Q19-'2. DL invest.n.pl.BEZ pr.'!P19)*(1+$E19)</f>
        <v>0</v>
      </c>
      <c r="S19" s="194">
        <f>('3. DL invest.n.pl.AR pr.'!R19-'2. DL invest.n.pl.BEZ pr.'!Q19)*(1+$E19)</f>
        <v>0</v>
      </c>
      <c r="T19" s="194">
        <f>('3. DL invest.n.pl.AR pr.'!S19-'2. DL invest.n.pl.BEZ pr.'!R19)*(1+$E19)</f>
        <v>0</v>
      </c>
      <c r="U19" s="194">
        <f>('3. DL invest.n.pl.AR pr.'!T19-'2. DL invest.n.pl.BEZ pr.'!S19)*(1+$E19)</f>
        <v>0</v>
      </c>
      <c r="V19" s="194">
        <f>('3. DL invest.n.pl.AR pr.'!U19-'2. DL invest.n.pl.BEZ pr.'!T19)*(1+$E19)</f>
        <v>0</v>
      </c>
      <c r="W19" s="194">
        <f>('3. DL invest.n.pl.AR pr.'!V19-'2. DL invest.n.pl.BEZ pr.'!U19)*(1+$E19)</f>
        <v>0</v>
      </c>
      <c r="X19" s="194">
        <f>('3. DL invest.n.pl.AR pr.'!W19-'2. DL invest.n.pl.BEZ pr.'!V19)*(1+$E19)</f>
        <v>0</v>
      </c>
      <c r="Y19" s="194">
        <f>('3. DL invest.n.pl.AR pr.'!X19-'2. DL invest.n.pl.BEZ pr.'!W19)*(1+$E19)</f>
        <v>0</v>
      </c>
      <c r="Z19" s="194">
        <f>('3. DL invest.n.pl.AR pr.'!Y19-'2. DL invest.n.pl.BEZ pr.'!X19)*(1+$E19)</f>
        <v>0</v>
      </c>
      <c r="AA19" s="194">
        <f>('3. DL invest.n.pl.AR pr.'!Z19-'2. DL invest.n.pl.BEZ pr.'!Y19)*(1+$E19)</f>
        <v>0</v>
      </c>
      <c r="AB19" s="194">
        <f>('3. DL invest.n.pl.AR pr.'!AA19-'2. DL invest.n.pl.BEZ pr.'!Z19)*(1+$E19)</f>
        <v>0</v>
      </c>
      <c r="AC19" s="194">
        <f>('3. DL invest.n.pl.AR pr.'!AB19-'2. DL invest.n.pl.BEZ pr.'!AA19)*(1+$E19)</f>
        <v>0</v>
      </c>
      <c r="AD19" s="194">
        <f>('3. DL invest.n.pl.AR pr.'!AC19-'2. DL invest.n.pl.BEZ pr.'!AB19)*(1+$E19)</f>
        <v>0</v>
      </c>
      <c r="AE19" s="194">
        <f>('3. DL invest.n.pl.AR pr.'!AD19-'2. DL invest.n.pl.BEZ pr.'!AC19)*(1+$E19)</f>
        <v>0</v>
      </c>
      <c r="AF19" s="194">
        <f>('3. DL invest.n.pl.AR pr.'!AE19-'2. DL invest.n.pl.BEZ pr.'!AD19)*(1+$E19)</f>
        <v>0</v>
      </c>
      <c r="AG19" s="194">
        <f>('3. DL invest.n.pl.AR pr.'!AF19-'2. DL invest.n.pl.BEZ pr.'!AE19)*(1+$E19)</f>
        <v>0</v>
      </c>
      <c r="AH19" s="194">
        <f>('3. DL invest.n.pl.AR pr.'!AG19-'2. DL invest.n.pl.BEZ pr.'!AF19)*(1+$E19)</f>
        <v>0</v>
      </c>
      <c r="AI19" s="194">
        <f>('3. DL invest.n.pl.AR pr.'!AH19-'2. DL invest.n.pl.BEZ pr.'!AG19)*(1+$E19)</f>
        <v>0</v>
      </c>
      <c r="AJ19" s="194">
        <f>('3. DL invest.n.pl.AR pr.'!AI19-'2. DL invest.n.pl.BEZ pr.'!AH19)*(1+$E19)</f>
        <v>0</v>
      </c>
      <c r="AK19" s="202">
        <f t="shared" si="4"/>
        <v>0</v>
      </c>
      <c r="AL19" s="218"/>
      <c r="AM19" s="69"/>
      <c r="AN19" s="69"/>
      <c r="AO19" s="69"/>
      <c r="AP19" s="69"/>
      <c r="AQ19" s="69"/>
      <c r="AR19" s="69"/>
      <c r="AS19" s="69"/>
      <c r="AT19" s="69"/>
      <c r="AU19" s="69"/>
      <c r="AV19" s="69"/>
      <c r="AW19" s="69"/>
      <c r="AX19" s="69"/>
      <c r="AY19" s="69"/>
      <c r="AZ19" s="69"/>
      <c r="BA19" s="69"/>
      <c r="BB19" s="69"/>
      <c r="BC19" s="69"/>
      <c r="BD19" s="69"/>
      <c r="BE19" s="69"/>
      <c r="BF19" s="69"/>
      <c r="BG19" s="69"/>
      <c r="BH19" s="69"/>
      <c r="BI19" s="69"/>
      <c r="BJ19" s="69"/>
      <c r="BK19" s="69"/>
      <c r="BL19" s="69"/>
      <c r="BM19" s="69"/>
      <c r="BN19" s="69"/>
      <c r="BO19" s="69"/>
      <c r="BP19" s="69"/>
      <c r="BQ19" s="69"/>
      <c r="BR19" s="69"/>
      <c r="BS19" s="69"/>
      <c r="BT19" s="69"/>
      <c r="BU19" s="69"/>
    </row>
    <row r="20" spans="1:73" s="39" customFormat="1">
      <c r="A20" s="106"/>
      <c r="B20" s="81" t="s">
        <v>308</v>
      </c>
      <c r="C20" s="81" t="str">
        <f>'3. DL invest.n.pl.AR pr.'!C20</f>
        <v>Darbības izmaksas....</v>
      </c>
      <c r="D20" s="38"/>
      <c r="E20" s="339">
        <v>0.1</v>
      </c>
      <c r="F20" s="90" t="s">
        <v>179</v>
      </c>
      <c r="G20" s="193">
        <f>('3. DL invest.n.pl.AR pr.'!F20-'2. DL invest.n.pl.BEZ pr.'!E20)*(1+$E20)</f>
        <v>0</v>
      </c>
      <c r="H20" s="194">
        <f>('3. DL invest.n.pl.AR pr.'!G20-'2. DL invest.n.pl.BEZ pr.'!F20)*(1+$E20)</f>
        <v>0</v>
      </c>
      <c r="I20" s="194">
        <f>('3. DL invest.n.pl.AR pr.'!H20-'2. DL invest.n.pl.BEZ pr.'!G20)*(1+$E20)</f>
        <v>0</v>
      </c>
      <c r="J20" s="194">
        <f>('3. DL invest.n.pl.AR pr.'!I20-'2. DL invest.n.pl.BEZ pr.'!H20)*(1+$E20)</f>
        <v>0</v>
      </c>
      <c r="K20" s="194">
        <f>('3. DL invest.n.pl.AR pr.'!J20-'2. DL invest.n.pl.BEZ pr.'!I20)*(1+$E20)</f>
        <v>0</v>
      </c>
      <c r="L20" s="194">
        <f>('3. DL invest.n.pl.AR pr.'!K20-'2. DL invest.n.pl.BEZ pr.'!J20)*(1+$E20)</f>
        <v>0</v>
      </c>
      <c r="M20" s="194">
        <f>('3. DL invest.n.pl.AR pr.'!L20-'2. DL invest.n.pl.BEZ pr.'!K20)*(1+$E20)</f>
        <v>0</v>
      </c>
      <c r="N20" s="194">
        <f>('3. DL invest.n.pl.AR pr.'!M20-'2. DL invest.n.pl.BEZ pr.'!L20)*(1+$E20)</f>
        <v>0</v>
      </c>
      <c r="O20" s="194">
        <f>('3. DL invest.n.pl.AR pr.'!N20-'2. DL invest.n.pl.BEZ pr.'!M20)*(1+$E20)</f>
        <v>0</v>
      </c>
      <c r="P20" s="194">
        <f>('3. DL invest.n.pl.AR pr.'!O20-'2. DL invest.n.pl.BEZ pr.'!N20)*(1+$E20)</f>
        <v>0</v>
      </c>
      <c r="Q20" s="194">
        <f>('3. DL invest.n.pl.AR pr.'!P20-'2. DL invest.n.pl.BEZ pr.'!O20)*(1+$E20)</f>
        <v>0</v>
      </c>
      <c r="R20" s="194">
        <f>('3. DL invest.n.pl.AR pr.'!Q20-'2. DL invest.n.pl.BEZ pr.'!P20)*(1+$E20)</f>
        <v>0</v>
      </c>
      <c r="S20" s="194">
        <f>('3. DL invest.n.pl.AR pr.'!R20-'2. DL invest.n.pl.BEZ pr.'!Q20)*(1+$E20)</f>
        <v>0</v>
      </c>
      <c r="T20" s="194">
        <f>('3. DL invest.n.pl.AR pr.'!S20-'2. DL invest.n.pl.BEZ pr.'!R20)*(1+$E20)</f>
        <v>0</v>
      </c>
      <c r="U20" s="194">
        <f>('3. DL invest.n.pl.AR pr.'!T20-'2. DL invest.n.pl.BEZ pr.'!S20)*(1+$E20)</f>
        <v>0</v>
      </c>
      <c r="V20" s="194">
        <f>('3. DL invest.n.pl.AR pr.'!U20-'2. DL invest.n.pl.BEZ pr.'!T20)*(1+$E20)</f>
        <v>0</v>
      </c>
      <c r="W20" s="194">
        <f>('3. DL invest.n.pl.AR pr.'!V20-'2. DL invest.n.pl.BEZ pr.'!U20)*(1+$E20)</f>
        <v>0</v>
      </c>
      <c r="X20" s="194">
        <f>('3. DL invest.n.pl.AR pr.'!W20-'2. DL invest.n.pl.BEZ pr.'!V20)*(1+$E20)</f>
        <v>0</v>
      </c>
      <c r="Y20" s="194">
        <f>('3. DL invest.n.pl.AR pr.'!X20-'2. DL invest.n.pl.BEZ pr.'!W20)*(1+$E20)</f>
        <v>0</v>
      </c>
      <c r="Z20" s="194">
        <f>('3. DL invest.n.pl.AR pr.'!Y20-'2. DL invest.n.pl.BEZ pr.'!X20)*(1+$E20)</f>
        <v>0</v>
      </c>
      <c r="AA20" s="194">
        <f>('3. DL invest.n.pl.AR pr.'!Z20-'2. DL invest.n.pl.BEZ pr.'!Y20)*(1+$E20)</f>
        <v>0</v>
      </c>
      <c r="AB20" s="194">
        <f>('3. DL invest.n.pl.AR pr.'!AA20-'2. DL invest.n.pl.BEZ pr.'!Z20)*(1+$E20)</f>
        <v>0</v>
      </c>
      <c r="AC20" s="194">
        <f>('3. DL invest.n.pl.AR pr.'!AB20-'2. DL invest.n.pl.BEZ pr.'!AA20)*(1+$E20)</f>
        <v>0</v>
      </c>
      <c r="AD20" s="194">
        <f>('3. DL invest.n.pl.AR pr.'!AC20-'2. DL invest.n.pl.BEZ pr.'!AB20)*(1+$E20)</f>
        <v>0</v>
      </c>
      <c r="AE20" s="194">
        <f>('3. DL invest.n.pl.AR pr.'!AD20-'2. DL invest.n.pl.BEZ pr.'!AC20)*(1+$E20)</f>
        <v>0</v>
      </c>
      <c r="AF20" s="194">
        <f>('3. DL invest.n.pl.AR pr.'!AE20-'2. DL invest.n.pl.BEZ pr.'!AD20)*(1+$E20)</f>
        <v>0</v>
      </c>
      <c r="AG20" s="194">
        <f>('3. DL invest.n.pl.AR pr.'!AF20-'2. DL invest.n.pl.BEZ pr.'!AE20)*(1+$E20)</f>
        <v>0</v>
      </c>
      <c r="AH20" s="194">
        <f>('3. DL invest.n.pl.AR pr.'!AG20-'2. DL invest.n.pl.BEZ pr.'!AF20)*(1+$E20)</f>
        <v>0</v>
      </c>
      <c r="AI20" s="194">
        <f>('3. DL invest.n.pl.AR pr.'!AH20-'2. DL invest.n.pl.BEZ pr.'!AG20)*(1+$E20)</f>
        <v>0</v>
      </c>
      <c r="AJ20" s="194">
        <f>('3. DL invest.n.pl.AR pr.'!AI20-'2. DL invest.n.pl.BEZ pr.'!AH20)*(1+$E20)</f>
        <v>0</v>
      </c>
      <c r="AK20" s="202">
        <f t="shared" si="4"/>
        <v>0</v>
      </c>
      <c r="AL20" s="218"/>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c r="BN20" s="69"/>
      <c r="BO20" s="69"/>
      <c r="BP20" s="69"/>
      <c r="BQ20" s="69"/>
      <c r="BR20" s="69"/>
      <c r="BS20" s="69"/>
      <c r="BT20" s="69"/>
      <c r="BU20" s="69"/>
    </row>
    <row r="21" spans="1:73" s="39" customFormat="1">
      <c r="A21" s="106"/>
      <c r="B21" s="81" t="s">
        <v>416</v>
      </c>
      <c r="C21" s="81" t="str">
        <f>'3. DL invest.n.pl.AR pr.'!C21</f>
        <v>Darbības izmaksas....</v>
      </c>
      <c r="D21" s="38"/>
      <c r="E21" s="339">
        <v>0.1</v>
      </c>
      <c r="F21" s="90" t="s">
        <v>179</v>
      </c>
      <c r="G21" s="193">
        <f>('3. DL invest.n.pl.AR pr.'!F21-'2. DL invest.n.pl.BEZ pr.'!E21)*(1+$E21)</f>
        <v>0</v>
      </c>
      <c r="H21" s="194">
        <f>('3. DL invest.n.pl.AR pr.'!G21-'2. DL invest.n.pl.BEZ pr.'!F21)*(1+$E21)</f>
        <v>0</v>
      </c>
      <c r="I21" s="194">
        <f>('3. DL invest.n.pl.AR pr.'!H21-'2. DL invest.n.pl.BEZ pr.'!G21)*(1+$E21)</f>
        <v>0</v>
      </c>
      <c r="J21" s="194">
        <f>('3. DL invest.n.pl.AR pr.'!I21-'2. DL invest.n.pl.BEZ pr.'!H21)*(1+$E21)</f>
        <v>0</v>
      </c>
      <c r="K21" s="194">
        <f>('3. DL invest.n.pl.AR pr.'!J21-'2. DL invest.n.pl.BEZ pr.'!I21)*(1+$E21)</f>
        <v>0</v>
      </c>
      <c r="L21" s="194">
        <f>('3. DL invest.n.pl.AR pr.'!K21-'2. DL invest.n.pl.BEZ pr.'!J21)*(1+$E21)</f>
        <v>0</v>
      </c>
      <c r="M21" s="194">
        <f>('3. DL invest.n.pl.AR pr.'!L21-'2. DL invest.n.pl.BEZ pr.'!K21)*(1+$E21)</f>
        <v>0</v>
      </c>
      <c r="N21" s="194">
        <f>('3. DL invest.n.pl.AR pr.'!M21-'2. DL invest.n.pl.BEZ pr.'!L21)*(1+$E21)</f>
        <v>0</v>
      </c>
      <c r="O21" s="194">
        <f>('3. DL invest.n.pl.AR pr.'!N21-'2. DL invest.n.pl.BEZ pr.'!M21)*(1+$E21)</f>
        <v>0</v>
      </c>
      <c r="P21" s="194">
        <f>('3. DL invest.n.pl.AR pr.'!O21-'2. DL invest.n.pl.BEZ pr.'!N21)*(1+$E21)</f>
        <v>0</v>
      </c>
      <c r="Q21" s="194">
        <f>('3. DL invest.n.pl.AR pr.'!P21-'2. DL invest.n.pl.BEZ pr.'!O21)*(1+$E21)</f>
        <v>0</v>
      </c>
      <c r="R21" s="194">
        <f>('3. DL invest.n.pl.AR pr.'!Q21-'2. DL invest.n.pl.BEZ pr.'!P21)*(1+$E21)</f>
        <v>0</v>
      </c>
      <c r="S21" s="194">
        <f>('3. DL invest.n.pl.AR pr.'!R21-'2. DL invest.n.pl.BEZ pr.'!Q21)*(1+$E21)</f>
        <v>0</v>
      </c>
      <c r="T21" s="194">
        <f>('3. DL invest.n.pl.AR pr.'!S21-'2. DL invest.n.pl.BEZ pr.'!R21)*(1+$E21)</f>
        <v>0</v>
      </c>
      <c r="U21" s="194">
        <f>('3. DL invest.n.pl.AR pr.'!T21-'2. DL invest.n.pl.BEZ pr.'!S21)*(1+$E21)</f>
        <v>0</v>
      </c>
      <c r="V21" s="194">
        <f>('3. DL invest.n.pl.AR pr.'!U21-'2. DL invest.n.pl.BEZ pr.'!T21)*(1+$E21)</f>
        <v>0</v>
      </c>
      <c r="W21" s="194">
        <f>('3. DL invest.n.pl.AR pr.'!V21-'2. DL invest.n.pl.BEZ pr.'!U21)*(1+$E21)</f>
        <v>0</v>
      </c>
      <c r="X21" s="194">
        <f>('3. DL invest.n.pl.AR pr.'!W21-'2. DL invest.n.pl.BEZ pr.'!V21)*(1+$E21)</f>
        <v>0</v>
      </c>
      <c r="Y21" s="194">
        <f>('3. DL invest.n.pl.AR pr.'!X21-'2. DL invest.n.pl.BEZ pr.'!W21)*(1+$E21)</f>
        <v>0</v>
      </c>
      <c r="Z21" s="194">
        <f>('3. DL invest.n.pl.AR pr.'!Y21-'2. DL invest.n.pl.BEZ pr.'!X21)*(1+$E21)</f>
        <v>0</v>
      </c>
      <c r="AA21" s="194">
        <f>('3. DL invest.n.pl.AR pr.'!Z21-'2. DL invest.n.pl.BEZ pr.'!Y21)*(1+$E21)</f>
        <v>0</v>
      </c>
      <c r="AB21" s="194">
        <f>('3. DL invest.n.pl.AR pr.'!AA21-'2. DL invest.n.pl.BEZ pr.'!Z21)*(1+$E21)</f>
        <v>0</v>
      </c>
      <c r="AC21" s="194">
        <f>('3. DL invest.n.pl.AR pr.'!AB21-'2. DL invest.n.pl.BEZ pr.'!AA21)*(1+$E21)</f>
        <v>0</v>
      </c>
      <c r="AD21" s="194">
        <f>('3. DL invest.n.pl.AR pr.'!AC21-'2. DL invest.n.pl.BEZ pr.'!AB21)*(1+$E21)</f>
        <v>0</v>
      </c>
      <c r="AE21" s="194">
        <f>('3. DL invest.n.pl.AR pr.'!AD21-'2. DL invest.n.pl.BEZ pr.'!AC21)*(1+$E21)</f>
        <v>0</v>
      </c>
      <c r="AF21" s="194">
        <f>('3. DL invest.n.pl.AR pr.'!AE21-'2. DL invest.n.pl.BEZ pr.'!AD21)*(1+$E21)</f>
        <v>0</v>
      </c>
      <c r="AG21" s="194">
        <f>('3. DL invest.n.pl.AR pr.'!AF21-'2. DL invest.n.pl.BEZ pr.'!AE21)*(1+$E21)</f>
        <v>0</v>
      </c>
      <c r="AH21" s="194">
        <f>('3. DL invest.n.pl.AR pr.'!AG21-'2. DL invest.n.pl.BEZ pr.'!AF21)*(1+$E21)</f>
        <v>0</v>
      </c>
      <c r="AI21" s="194">
        <f>('3. DL invest.n.pl.AR pr.'!AH21-'2. DL invest.n.pl.BEZ pr.'!AG21)*(1+$E21)</f>
        <v>0</v>
      </c>
      <c r="AJ21" s="194">
        <f>('3. DL invest.n.pl.AR pr.'!AI21-'2. DL invest.n.pl.BEZ pr.'!AH21)*(1+$E21)</f>
        <v>0</v>
      </c>
      <c r="AK21" s="202">
        <f t="shared" si="4"/>
        <v>0</v>
      </c>
      <c r="AL21" s="218"/>
      <c r="AM21" s="69"/>
      <c r="AN21" s="69"/>
      <c r="AO21" s="69"/>
      <c r="AP21" s="69"/>
      <c r="AQ21" s="69"/>
      <c r="AR21" s="69"/>
      <c r="AS21" s="69"/>
      <c r="AT21" s="69"/>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row>
    <row r="22" spans="1:73" s="39" customFormat="1">
      <c r="A22" s="106"/>
      <c r="B22" s="81" t="s">
        <v>417</v>
      </c>
      <c r="C22" s="81" t="s">
        <v>341</v>
      </c>
      <c r="D22" s="38"/>
      <c r="E22" s="339">
        <v>0.1</v>
      </c>
      <c r="F22" s="90" t="s">
        <v>179</v>
      </c>
      <c r="G22" s="193">
        <f>('3. DL invest.n.pl.AR pr.'!F22-'2. DL invest.n.pl.BEZ pr.'!E22)*(1+$E22)</f>
        <v>0</v>
      </c>
      <c r="H22" s="194">
        <f>('3. DL invest.n.pl.AR pr.'!G22-'2. DL invest.n.pl.BEZ pr.'!F22)*(1+$E22)</f>
        <v>0</v>
      </c>
      <c r="I22" s="194">
        <f>('3. DL invest.n.pl.AR pr.'!H22-'2. DL invest.n.pl.BEZ pr.'!G22)*(1+$E22)</f>
        <v>0</v>
      </c>
      <c r="J22" s="194">
        <f>('3. DL invest.n.pl.AR pr.'!I22-'2. DL invest.n.pl.BEZ pr.'!H22)*(1+$E22)</f>
        <v>0</v>
      </c>
      <c r="K22" s="194">
        <f>('3. DL invest.n.pl.AR pr.'!J22-'2. DL invest.n.pl.BEZ pr.'!I22)*(1+$E22)</f>
        <v>0</v>
      </c>
      <c r="L22" s="194">
        <f>('3. DL invest.n.pl.AR pr.'!K22-'2. DL invest.n.pl.BEZ pr.'!J22)*(1+$E22)</f>
        <v>0</v>
      </c>
      <c r="M22" s="194">
        <f>('3. DL invest.n.pl.AR pr.'!L22-'2. DL invest.n.pl.BEZ pr.'!K22)*(1+$E22)</f>
        <v>0</v>
      </c>
      <c r="N22" s="194">
        <f>('3. DL invest.n.pl.AR pr.'!M22-'2. DL invest.n.pl.BEZ pr.'!L22)*(1+$E22)</f>
        <v>0</v>
      </c>
      <c r="O22" s="194">
        <f>('3. DL invest.n.pl.AR pr.'!N22-'2. DL invest.n.pl.BEZ pr.'!M22)*(1+$E22)</f>
        <v>0</v>
      </c>
      <c r="P22" s="194">
        <f>('3. DL invest.n.pl.AR pr.'!O22-'2. DL invest.n.pl.BEZ pr.'!N22)*(1+$E22)</f>
        <v>0</v>
      </c>
      <c r="Q22" s="194">
        <f>('3. DL invest.n.pl.AR pr.'!P22-'2. DL invest.n.pl.BEZ pr.'!O22)*(1+$E22)</f>
        <v>0</v>
      </c>
      <c r="R22" s="194">
        <f>('3. DL invest.n.pl.AR pr.'!Q22-'2. DL invest.n.pl.BEZ pr.'!P22)*(1+$E22)</f>
        <v>0</v>
      </c>
      <c r="S22" s="194">
        <f>('3. DL invest.n.pl.AR pr.'!R22-'2. DL invest.n.pl.BEZ pr.'!Q22)*(1+$E22)</f>
        <v>0</v>
      </c>
      <c r="T22" s="194">
        <f>('3. DL invest.n.pl.AR pr.'!S22-'2. DL invest.n.pl.BEZ pr.'!R22)*(1+$E22)</f>
        <v>0</v>
      </c>
      <c r="U22" s="194">
        <f>('3. DL invest.n.pl.AR pr.'!T22-'2. DL invest.n.pl.BEZ pr.'!S22)*(1+$E22)</f>
        <v>0</v>
      </c>
      <c r="V22" s="194">
        <f>('3. DL invest.n.pl.AR pr.'!U22-'2. DL invest.n.pl.BEZ pr.'!T22)*(1+$E22)</f>
        <v>0</v>
      </c>
      <c r="W22" s="194">
        <f>('3. DL invest.n.pl.AR pr.'!V22-'2. DL invest.n.pl.BEZ pr.'!U22)*(1+$E22)</f>
        <v>0</v>
      </c>
      <c r="X22" s="194">
        <f>('3. DL invest.n.pl.AR pr.'!W22-'2. DL invest.n.pl.BEZ pr.'!V22)*(1+$E22)</f>
        <v>0</v>
      </c>
      <c r="Y22" s="194">
        <f>('3. DL invest.n.pl.AR pr.'!X22-'2. DL invest.n.pl.BEZ pr.'!W22)*(1+$E22)</f>
        <v>0</v>
      </c>
      <c r="Z22" s="194">
        <f>('3. DL invest.n.pl.AR pr.'!Y22-'2. DL invest.n.pl.BEZ pr.'!X22)*(1+$E22)</f>
        <v>0</v>
      </c>
      <c r="AA22" s="194">
        <f>('3. DL invest.n.pl.AR pr.'!Z22-'2. DL invest.n.pl.BEZ pr.'!Y22)*(1+$E22)</f>
        <v>0</v>
      </c>
      <c r="AB22" s="194">
        <f>('3. DL invest.n.pl.AR pr.'!AA22-'2. DL invest.n.pl.BEZ pr.'!Z22)*(1+$E22)</f>
        <v>0</v>
      </c>
      <c r="AC22" s="194">
        <f>('3. DL invest.n.pl.AR pr.'!AB22-'2. DL invest.n.pl.BEZ pr.'!AA22)*(1+$E22)</f>
        <v>0</v>
      </c>
      <c r="AD22" s="194">
        <f>('3. DL invest.n.pl.AR pr.'!AC22-'2. DL invest.n.pl.BEZ pr.'!AB22)*(1+$E22)</f>
        <v>0</v>
      </c>
      <c r="AE22" s="194">
        <f>('3. DL invest.n.pl.AR pr.'!AD22-'2. DL invest.n.pl.BEZ pr.'!AC22)*(1+$E22)</f>
        <v>0</v>
      </c>
      <c r="AF22" s="194">
        <f>('3. DL invest.n.pl.AR pr.'!AE22-'2. DL invest.n.pl.BEZ pr.'!AD22)*(1+$E22)</f>
        <v>0</v>
      </c>
      <c r="AG22" s="194">
        <f>('3. DL invest.n.pl.AR pr.'!AF22-'2. DL invest.n.pl.BEZ pr.'!AE22)*(1+$E22)</f>
        <v>0</v>
      </c>
      <c r="AH22" s="194">
        <f>('3. DL invest.n.pl.AR pr.'!AG22-'2. DL invest.n.pl.BEZ pr.'!AF22)*(1+$E22)</f>
        <v>0</v>
      </c>
      <c r="AI22" s="194">
        <f>('3. DL invest.n.pl.AR pr.'!AH22-'2. DL invest.n.pl.BEZ pr.'!AG22)*(1+$E22)</f>
        <v>0</v>
      </c>
      <c r="AJ22" s="194">
        <f>('3. DL invest.n.pl.AR pr.'!AI22-'2. DL invest.n.pl.BEZ pr.'!AH22)*(1+$E22)</f>
        <v>0</v>
      </c>
      <c r="AK22" s="202">
        <f t="shared" si="4"/>
        <v>0</v>
      </c>
      <c r="AL22" s="218"/>
      <c r="AM22" s="69"/>
      <c r="AN22" s="69"/>
      <c r="AO22" s="69"/>
      <c r="AP22" s="69"/>
      <c r="AQ22" s="69"/>
      <c r="AR22" s="69"/>
      <c r="AS22" s="69"/>
      <c r="AT22" s="69"/>
      <c r="AU22" s="6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row>
    <row r="23" spans="1:73" s="19" customFormat="1">
      <c r="A23" s="107"/>
      <c r="B23" s="57" t="s">
        <v>7</v>
      </c>
      <c r="C23" s="40" t="s">
        <v>8</v>
      </c>
      <c r="D23" s="40"/>
      <c r="E23" s="339">
        <v>0.1</v>
      </c>
      <c r="F23" s="90" t="s">
        <v>179</v>
      </c>
      <c r="G23" s="389">
        <f>(G24+G26)*(1+$E$23)</f>
        <v>0</v>
      </c>
      <c r="H23" s="390">
        <f t="shared" ref="H23:Y23" si="9">(H24+H26)*(1+$E$23)</f>
        <v>0</v>
      </c>
      <c r="I23" s="390">
        <f t="shared" si="9"/>
        <v>0</v>
      </c>
      <c r="J23" s="390">
        <f t="shared" si="9"/>
        <v>0</v>
      </c>
      <c r="K23" s="390">
        <f t="shared" si="9"/>
        <v>0</v>
      </c>
      <c r="L23" s="390">
        <f t="shared" si="9"/>
        <v>0</v>
      </c>
      <c r="M23" s="390">
        <f t="shared" si="9"/>
        <v>0</v>
      </c>
      <c r="N23" s="390">
        <f t="shared" si="9"/>
        <v>0</v>
      </c>
      <c r="O23" s="390">
        <f t="shared" si="9"/>
        <v>0</v>
      </c>
      <c r="P23" s="390">
        <f t="shared" si="9"/>
        <v>0</v>
      </c>
      <c r="Q23" s="390">
        <f t="shared" si="9"/>
        <v>0</v>
      </c>
      <c r="R23" s="390">
        <f t="shared" si="9"/>
        <v>0</v>
      </c>
      <c r="S23" s="390">
        <f t="shared" si="9"/>
        <v>0</v>
      </c>
      <c r="T23" s="390">
        <f t="shared" si="9"/>
        <v>0</v>
      </c>
      <c r="U23" s="390">
        <f t="shared" si="9"/>
        <v>0</v>
      </c>
      <c r="V23" s="390">
        <f t="shared" si="9"/>
        <v>0</v>
      </c>
      <c r="W23" s="390">
        <f t="shared" si="9"/>
        <v>0</v>
      </c>
      <c r="X23" s="390">
        <f t="shared" si="9"/>
        <v>0</v>
      </c>
      <c r="Y23" s="390">
        <f t="shared" si="9"/>
        <v>0</v>
      </c>
      <c r="Z23" s="390">
        <f t="shared" ref="Z23:AE23" si="10">(Z24+Z26)*(1+$E$23)</f>
        <v>0</v>
      </c>
      <c r="AA23" s="390">
        <f t="shared" si="10"/>
        <v>0</v>
      </c>
      <c r="AB23" s="390">
        <f t="shared" si="10"/>
        <v>0</v>
      </c>
      <c r="AC23" s="390">
        <f t="shared" si="10"/>
        <v>0</v>
      </c>
      <c r="AD23" s="390">
        <f t="shared" si="10"/>
        <v>0</v>
      </c>
      <c r="AE23" s="390">
        <f t="shared" si="10"/>
        <v>0</v>
      </c>
      <c r="AF23" s="390">
        <f t="shared" ref="AF23:AJ23" si="11">(AF24+AF26)*(1+$E$23)</f>
        <v>0</v>
      </c>
      <c r="AG23" s="390">
        <f t="shared" si="11"/>
        <v>0</v>
      </c>
      <c r="AH23" s="390">
        <f t="shared" si="11"/>
        <v>0</v>
      </c>
      <c r="AI23" s="390">
        <f t="shared" si="11"/>
        <v>0</v>
      </c>
      <c r="AJ23" s="390">
        <f t="shared" si="11"/>
        <v>0</v>
      </c>
      <c r="AK23" s="202">
        <f t="shared" si="4"/>
        <v>0</v>
      </c>
      <c r="AL23" s="216"/>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row>
    <row r="24" spans="1:73" s="43" customFormat="1">
      <c r="A24" s="108"/>
      <c r="B24" s="109" t="s">
        <v>60</v>
      </c>
      <c r="C24" s="110" t="s">
        <v>68</v>
      </c>
      <c r="D24" s="41"/>
      <c r="E24" s="42"/>
      <c r="F24" s="90" t="s">
        <v>179</v>
      </c>
      <c r="G24" s="195">
        <f t="shared" ref="G24:AJ24" si="12">SUM(G25:G25)</f>
        <v>0</v>
      </c>
      <c r="H24" s="196">
        <f t="shared" si="12"/>
        <v>0</v>
      </c>
      <c r="I24" s="196">
        <f t="shared" si="12"/>
        <v>0</v>
      </c>
      <c r="J24" s="196">
        <f t="shared" si="12"/>
        <v>0</v>
      </c>
      <c r="K24" s="196">
        <f t="shared" si="12"/>
        <v>0</v>
      </c>
      <c r="L24" s="196">
        <f t="shared" si="12"/>
        <v>0</v>
      </c>
      <c r="M24" s="196">
        <f t="shared" si="12"/>
        <v>0</v>
      </c>
      <c r="N24" s="196">
        <f t="shared" si="12"/>
        <v>0</v>
      </c>
      <c r="O24" s="196">
        <f t="shared" si="12"/>
        <v>0</v>
      </c>
      <c r="P24" s="196">
        <f t="shared" si="12"/>
        <v>0</v>
      </c>
      <c r="Q24" s="196">
        <f t="shared" si="12"/>
        <v>0</v>
      </c>
      <c r="R24" s="196">
        <f t="shared" si="12"/>
        <v>0</v>
      </c>
      <c r="S24" s="196">
        <f t="shared" si="12"/>
        <v>0</v>
      </c>
      <c r="T24" s="196">
        <f t="shared" si="12"/>
        <v>0</v>
      </c>
      <c r="U24" s="196">
        <f t="shared" si="12"/>
        <v>0</v>
      </c>
      <c r="V24" s="196">
        <f t="shared" si="12"/>
        <v>0</v>
      </c>
      <c r="W24" s="196">
        <f t="shared" si="12"/>
        <v>0</v>
      </c>
      <c r="X24" s="196">
        <f t="shared" si="12"/>
        <v>0</v>
      </c>
      <c r="Y24" s="196">
        <f t="shared" si="12"/>
        <v>0</v>
      </c>
      <c r="Z24" s="196">
        <f t="shared" si="12"/>
        <v>0</v>
      </c>
      <c r="AA24" s="196">
        <f t="shared" si="12"/>
        <v>0</v>
      </c>
      <c r="AB24" s="196">
        <f t="shared" si="12"/>
        <v>0</v>
      </c>
      <c r="AC24" s="196">
        <f t="shared" si="12"/>
        <v>0</v>
      </c>
      <c r="AD24" s="196">
        <f t="shared" si="12"/>
        <v>0</v>
      </c>
      <c r="AE24" s="196">
        <f t="shared" si="12"/>
        <v>0</v>
      </c>
      <c r="AF24" s="196">
        <f t="shared" si="12"/>
        <v>0</v>
      </c>
      <c r="AG24" s="196">
        <f t="shared" si="12"/>
        <v>0</v>
      </c>
      <c r="AH24" s="196">
        <f t="shared" si="12"/>
        <v>0</v>
      </c>
      <c r="AI24" s="196">
        <f t="shared" si="12"/>
        <v>0</v>
      </c>
      <c r="AJ24" s="196">
        <f t="shared" si="12"/>
        <v>0</v>
      </c>
      <c r="AK24" s="202">
        <f>SUM(G24:AJ24)</f>
        <v>0</v>
      </c>
      <c r="AL24" s="217"/>
      <c r="AM24" s="97"/>
      <c r="AN24" s="97"/>
      <c r="AO24" s="97"/>
      <c r="AP24" s="97"/>
      <c r="AQ24" s="97"/>
      <c r="AR24" s="97"/>
      <c r="AS24" s="97"/>
      <c r="AT24" s="97"/>
      <c r="AU24" s="97"/>
      <c r="AV24" s="97"/>
      <c r="AW24" s="97"/>
      <c r="AX24" s="97"/>
      <c r="AY24" s="97"/>
      <c r="AZ24" s="97"/>
      <c r="BA24" s="97"/>
      <c r="BB24" s="97"/>
      <c r="BC24" s="97"/>
      <c r="BD24" s="97"/>
      <c r="BE24" s="97"/>
      <c r="BF24" s="97"/>
      <c r="BG24" s="97"/>
      <c r="BH24" s="97"/>
      <c r="BI24" s="97"/>
      <c r="BJ24" s="97"/>
      <c r="BK24" s="97"/>
      <c r="BL24" s="97"/>
      <c r="BM24" s="97"/>
      <c r="BN24" s="97"/>
      <c r="BO24" s="97"/>
      <c r="BP24" s="97"/>
      <c r="BQ24" s="97"/>
      <c r="BR24" s="97"/>
      <c r="BS24" s="97"/>
      <c r="BT24" s="97"/>
      <c r="BU24" s="97"/>
    </row>
    <row r="25" spans="1:73" s="39" customFormat="1">
      <c r="A25" s="106"/>
      <c r="B25" s="111" t="s">
        <v>67</v>
      </c>
      <c r="C25" s="81" t="s">
        <v>68</v>
      </c>
      <c r="D25" s="38"/>
      <c r="E25" s="339">
        <v>0.1</v>
      </c>
      <c r="F25" s="90" t="s">
        <v>179</v>
      </c>
      <c r="G25" s="193">
        <f>'3. DL invest.n.pl.AR pr.'!F25*(1+$E25)</f>
        <v>0</v>
      </c>
      <c r="H25" s="194">
        <f>'3. DL invest.n.pl.AR pr.'!G25*(1+$E25)</f>
        <v>0</v>
      </c>
      <c r="I25" s="194">
        <f>'3. DL invest.n.pl.AR pr.'!H25*(1+$E25)</f>
        <v>0</v>
      </c>
      <c r="J25" s="194">
        <f>'3. DL invest.n.pl.AR pr.'!I25*(1+$E25)</f>
        <v>0</v>
      </c>
      <c r="K25" s="194">
        <f>'3. DL invest.n.pl.AR pr.'!J25*(1+$E25)</f>
        <v>0</v>
      </c>
      <c r="L25" s="194">
        <f>'3. DL invest.n.pl.AR pr.'!K25*(1+$E25)</f>
        <v>0</v>
      </c>
      <c r="M25" s="194">
        <f>'3. DL invest.n.pl.AR pr.'!L25*(1+$E25)</f>
        <v>0</v>
      </c>
      <c r="N25" s="194">
        <f>'3. DL invest.n.pl.AR pr.'!M25*(1+$E25)</f>
        <v>0</v>
      </c>
      <c r="O25" s="194">
        <f>'3. DL invest.n.pl.AR pr.'!N25*(1+$E25)</f>
        <v>0</v>
      </c>
      <c r="P25" s="194">
        <f>'3. DL invest.n.pl.AR pr.'!O25*(1+$E25)</f>
        <v>0</v>
      </c>
      <c r="Q25" s="194">
        <f>'3. DL invest.n.pl.AR pr.'!P25*(1+$E25)</f>
        <v>0</v>
      </c>
      <c r="R25" s="194">
        <f>'3. DL invest.n.pl.AR pr.'!Q25*(1+$E25)</f>
        <v>0</v>
      </c>
      <c r="S25" s="194">
        <f>'3. DL invest.n.pl.AR pr.'!R25*(1+$E25)</f>
        <v>0</v>
      </c>
      <c r="T25" s="194">
        <f>'3. DL invest.n.pl.AR pr.'!S25*(1+$E25)</f>
        <v>0</v>
      </c>
      <c r="U25" s="194">
        <f>'3. DL invest.n.pl.AR pr.'!T25*(1+$E25)</f>
        <v>0</v>
      </c>
      <c r="V25" s="194">
        <f>'3. DL invest.n.pl.AR pr.'!U25*(1+$E25)</f>
        <v>0</v>
      </c>
      <c r="W25" s="194">
        <f>'3. DL invest.n.pl.AR pr.'!V25*(1+$E25)</f>
        <v>0</v>
      </c>
      <c r="X25" s="194">
        <f>'3. DL invest.n.pl.AR pr.'!W25*(1+$E25)</f>
        <v>0</v>
      </c>
      <c r="Y25" s="194">
        <f>'3. DL invest.n.pl.AR pr.'!X25*(1+$E25)</f>
        <v>0</v>
      </c>
      <c r="Z25" s="194">
        <f>'3. DL invest.n.pl.AR pr.'!Y25*(1+$E25)</f>
        <v>0</v>
      </c>
      <c r="AA25" s="194">
        <f>'3. DL invest.n.pl.AR pr.'!Z25*(1+$E25)</f>
        <v>0</v>
      </c>
      <c r="AB25" s="194">
        <f>'3. DL invest.n.pl.AR pr.'!AA25*(1+$E25)</f>
        <v>0</v>
      </c>
      <c r="AC25" s="194">
        <f>'3. DL invest.n.pl.AR pr.'!AB25*(1+$E25)</f>
        <v>0</v>
      </c>
      <c r="AD25" s="194">
        <f>'3. DL invest.n.pl.AR pr.'!AC25*(1+$E25)</f>
        <v>0</v>
      </c>
      <c r="AE25" s="194">
        <f>'3. DL invest.n.pl.AR pr.'!AD25*(1+$E25)</f>
        <v>0</v>
      </c>
      <c r="AF25" s="194">
        <f>'3. DL invest.n.pl.AR pr.'!AE25*(1+$E25)</f>
        <v>0</v>
      </c>
      <c r="AG25" s="194">
        <f>'3. DL invest.n.pl.AR pr.'!AF25*(1+$E25)</f>
        <v>0</v>
      </c>
      <c r="AH25" s="194">
        <f>'3. DL invest.n.pl.AR pr.'!AG25*(1+$E25)</f>
        <v>0</v>
      </c>
      <c r="AI25" s="194">
        <f>'3. DL invest.n.pl.AR pr.'!AH25*(1+$E25)</f>
        <v>0</v>
      </c>
      <c r="AJ25" s="194">
        <f>'3. DL invest.n.pl.AR pr.'!AI25*(1+$E25)</f>
        <v>0</v>
      </c>
      <c r="AK25" s="202">
        <f>SUM(G25:AJ25)</f>
        <v>0</v>
      </c>
      <c r="AL25" s="218"/>
      <c r="AM25" s="69"/>
      <c r="AN25" s="69"/>
      <c r="AO25" s="69"/>
      <c r="AP25" s="69"/>
      <c r="AQ25" s="69"/>
      <c r="AR25" s="69"/>
      <c r="AS25" s="69"/>
      <c r="AT25" s="69"/>
      <c r="AU25" s="69"/>
      <c r="AV25" s="69"/>
      <c r="AW25" s="69"/>
      <c r="AX25" s="69"/>
      <c r="AY25" s="69"/>
      <c r="AZ25" s="69"/>
      <c r="BA25" s="69"/>
      <c r="BB25" s="69"/>
      <c r="BC25" s="69"/>
      <c r="BD25" s="69"/>
      <c r="BE25" s="69"/>
      <c r="BF25" s="69"/>
      <c r="BG25" s="69"/>
      <c r="BH25" s="69"/>
      <c r="BI25" s="69"/>
      <c r="BJ25" s="69"/>
      <c r="BK25" s="69"/>
      <c r="BL25" s="69"/>
      <c r="BM25" s="69"/>
      <c r="BN25" s="69"/>
      <c r="BO25" s="69"/>
      <c r="BP25" s="69"/>
      <c r="BQ25" s="69"/>
      <c r="BR25" s="69"/>
      <c r="BS25" s="69"/>
      <c r="BT25" s="69"/>
      <c r="BU25" s="69"/>
    </row>
    <row r="26" spans="1:73" s="43" customFormat="1">
      <c r="A26" s="108"/>
      <c r="B26" s="109" t="s">
        <v>61</v>
      </c>
      <c r="C26" s="110" t="s">
        <v>93</v>
      </c>
      <c r="D26" s="41"/>
      <c r="E26" s="44"/>
      <c r="F26" s="90" t="s">
        <v>179</v>
      </c>
      <c r="G26" s="195">
        <f>'3. DL invest.n.pl.AR pr.'!F26</f>
        <v>0</v>
      </c>
      <c r="H26" s="196">
        <f>'3. DL invest.n.pl.AR pr.'!G26</f>
        <v>0</v>
      </c>
      <c r="I26" s="196">
        <f>'3. DL invest.n.pl.AR pr.'!H26</f>
        <v>0</v>
      </c>
      <c r="J26" s="196">
        <f>'3. DL invest.n.pl.AR pr.'!I26</f>
        <v>0</v>
      </c>
      <c r="K26" s="196">
        <f>'3. DL invest.n.pl.AR pr.'!J26</f>
        <v>0</v>
      </c>
      <c r="L26" s="196">
        <f>'3. DL invest.n.pl.AR pr.'!K26</f>
        <v>0</v>
      </c>
      <c r="M26" s="196">
        <f>'3. DL invest.n.pl.AR pr.'!L26</f>
        <v>0</v>
      </c>
      <c r="N26" s="196">
        <f>'3. DL invest.n.pl.AR pr.'!M26</f>
        <v>0</v>
      </c>
      <c r="O26" s="196">
        <f>'3. DL invest.n.pl.AR pr.'!N26</f>
        <v>0</v>
      </c>
      <c r="P26" s="196">
        <f>'3. DL invest.n.pl.AR pr.'!O26</f>
        <v>0</v>
      </c>
      <c r="Q26" s="196">
        <f>'3. DL invest.n.pl.AR pr.'!P26</f>
        <v>0</v>
      </c>
      <c r="R26" s="196">
        <f>'3. DL invest.n.pl.AR pr.'!Q26</f>
        <v>0</v>
      </c>
      <c r="S26" s="196">
        <f>'3. DL invest.n.pl.AR pr.'!R26</f>
        <v>0</v>
      </c>
      <c r="T26" s="196">
        <f>'3. DL invest.n.pl.AR pr.'!S26</f>
        <v>0</v>
      </c>
      <c r="U26" s="196">
        <f>'3. DL invest.n.pl.AR pr.'!T26</f>
        <v>0</v>
      </c>
      <c r="V26" s="196">
        <f>'3. DL invest.n.pl.AR pr.'!U26</f>
        <v>0</v>
      </c>
      <c r="W26" s="196">
        <f>'3. DL invest.n.pl.AR pr.'!V26</f>
        <v>0</v>
      </c>
      <c r="X26" s="196">
        <f>'3. DL invest.n.pl.AR pr.'!W26</f>
        <v>0</v>
      </c>
      <c r="Y26" s="196">
        <f>'3. DL invest.n.pl.AR pr.'!X26</f>
        <v>0</v>
      </c>
      <c r="Z26" s="196">
        <f>'3. DL invest.n.pl.AR pr.'!Y26</f>
        <v>0</v>
      </c>
      <c r="AA26" s="196">
        <f>'3. DL invest.n.pl.AR pr.'!Z26</f>
        <v>0</v>
      </c>
      <c r="AB26" s="196">
        <f>'3. DL invest.n.pl.AR pr.'!AA26</f>
        <v>0</v>
      </c>
      <c r="AC26" s="196">
        <f>'3. DL invest.n.pl.AR pr.'!AB26</f>
        <v>0</v>
      </c>
      <c r="AD26" s="196">
        <f>'3. DL invest.n.pl.AR pr.'!AC26</f>
        <v>0</v>
      </c>
      <c r="AE26" s="196">
        <f>'3. DL invest.n.pl.AR pr.'!AD26</f>
        <v>0</v>
      </c>
      <c r="AF26" s="196">
        <f>'3. DL invest.n.pl.AR pr.'!AE26</f>
        <v>0</v>
      </c>
      <c r="AG26" s="196">
        <f>'3. DL invest.n.pl.AR pr.'!AF26</f>
        <v>0</v>
      </c>
      <c r="AH26" s="196">
        <f>'3. DL invest.n.pl.AR pr.'!AG26</f>
        <v>0</v>
      </c>
      <c r="AI26" s="196">
        <f>'3. DL invest.n.pl.AR pr.'!AH26</f>
        <v>0</v>
      </c>
      <c r="AJ26" s="196">
        <f>'3. DL invest.n.pl.AR pr.'!AI26</f>
        <v>0</v>
      </c>
      <c r="AK26" s="202">
        <f>SUM(G26:AJ26)</f>
        <v>0</v>
      </c>
      <c r="AL26" s="217"/>
      <c r="AM26" s="97"/>
      <c r="AN26" s="97"/>
      <c r="AO26" s="97"/>
      <c r="AP26" s="97"/>
      <c r="AQ26" s="97"/>
      <c r="AR26" s="97"/>
      <c r="AS26" s="97"/>
      <c r="AT26" s="97"/>
      <c r="AU26" s="97"/>
      <c r="AV26" s="97"/>
      <c r="AW26" s="97"/>
      <c r="AX26" s="97"/>
      <c r="AY26" s="97"/>
      <c r="AZ26" s="97"/>
      <c r="BA26" s="97"/>
      <c r="BB26" s="97"/>
      <c r="BC26" s="97"/>
      <c r="BD26" s="97"/>
      <c r="BE26" s="97"/>
      <c r="BF26" s="97"/>
      <c r="BG26" s="97"/>
      <c r="BH26" s="97"/>
      <c r="BI26" s="97"/>
      <c r="BJ26" s="97"/>
      <c r="BK26" s="97"/>
      <c r="BL26" s="97"/>
      <c r="BM26" s="97"/>
      <c r="BN26" s="97"/>
      <c r="BO26" s="97"/>
      <c r="BP26" s="97"/>
      <c r="BQ26" s="97"/>
      <c r="BR26" s="97"/>
      <c r="BS26" s="97"/>
      <c r="BT26" s="97"/>
      <c r="BU26" s="97"/>
    </row>
    <row r="27" spans="1:73" s="19" customFormat="1">
      <c r="A27" s="107"/>
      <c r="B27" s="40" t="s">
        <v>9</v>
      </c>
      <c r="C27" s="40" t="s">
        <v>10</v>
      </c>
      <c r="D27" s="45"/>
      <c r="E27" s="660">
        <v>0.1</v>
      </c>
      <c r="F27" s="90" t="s">
        <v>179</v>
      </c>
      <c r="G27" s="195">
        <f>'3. DL invest.n.pl.AR pr.'!F28*(1+$E27)</f>
        <v>0</v>
      </c>
      <c r="H27" s="196">
        <f>'3. DL invest.n.pl.AR pr.'!G28*(1+$E27)</f>
        <v>0</v>
      </c>
      <c r="I27" s="196">
        <f>'3. DL invest.n.pl.AR pr.'!H28*(1+$E27)</f>
        <v>0</v>
      </c>
      <c r="J27" s="196">
        <f>'3. DL invest.n.pl.AR pr.'!I28*(1+$E27)</f>
        <v>0</v>
      </c>
      <c r="K27" s="196">
        <f>'3. DL invest.n.pl.AR pr.'!J28*(1+$E27)</f>
        <v>0</v>
      </c>
      <c r="L27" s="196">
        <f>'3. DL invest.n.pl.AR pr.'!K28*(1+$E27)</f>
        <v>0</v>
      </c>
      <c r="M27" s="196">
        <f>'3. DL invest.n.pl.AR pr.'!L28*(1+$E27)</f>
        <v>0</v>
      </c>
      <c r="N27" s="196">
        <f>'3. DL invest.n.pl.AR pr.'!M28*(1+$E27)</f>
        <v>0</v>
      </c>
      <c r="O27" s="196">
        <f>'3. DL invest.n.pl.AR pr.'!N28*(1+$E27)</f>
        <v>0</v>
      </c>
      <c r="P27" s="196">
        <f>'3. DL invest.n.pl.AR pr.'!O28*(1+$E27)</f>
        <v>0</v>
      </c>
      <c r="Q27" s="196">
        <f>'3. DL invest.n.pl.AR pr.'!P28*(1+$E27)</f>
        <v>0</v>
      </c>
      <c r="R27" s="196">
        <f>'3. DL invest.n.pl.AR pr.'!Q28*(1+$E27)</f>
        <v>0</v>
      </c>
      <c r="S27" s="196">
        <f>'3. DL invest.n.pl.AR pr.'!R28*(1+$E27)</f>
        <v>0</v>
      </c>
      <c r="T27" s="196">
        <f>'3. DL invest.n.pl.AR pr.'!S28*(1+$E27)</f>
        <v>0</v>
      </c>
      <c r="U27" s="196">
        <f>'3. DL invest.n.pl.AR pr.'!T28*(1+$E27)</f>
        <v>0</v>
      </c>
      <c r="V27" s="196">
        <f>'3. DL invest.n.pl.AR pr.'!U28*(1+$E27)</f>
        <v>0</v>
      </c>
      <c r="W27" s="196">
        <f>'3. DL invest.n.pl.AR pr.'!V28*(1+$E27)</f>
        <v>0</v>
      </c>
      <c r="X27" s="196">
        <f>'3. DL invest.n.pl.AR pr.'!W28*(1+$E27)</f>
        <v>0</v>
      </c>
      <c r="Y27" s="196">
        <f>'3. DL invest.n.pl.AR pr.'!X28*(1+$E27)</f>
        <v>0</v>
      </c>
      <c r="Z27" s="196">
        <f>'3. DL invest.n.pl.AR pr.'!Y28*(1+$E27)</f>
        <v>0</v>
      </c>
      <c r="AA27" s="196">
        <f>'3. DL invest.n.pl.AR pr.'!Z28*(1+$E27)</f>
        <v>0</v>
      </c>
      <c r="AB27" s="196">
        <f>'3. DL invest.n.pl.AR pr.'!AA28*(1+$E27)</f>
        <v>0</v>
      </c>
      <c r="AC27" s="196">
        <f>'3. DL invest.n.pl.AR pr.'!AB28*(1+$E27)</f>
        <v>0</v>
      </c>
      <c r="AD27" s="196">
        <f>'3. DL invest.n.pl.AR pr.'!AC28*(1+$E27)</f>
        <v>0</v>
      </c>
      <c r="AE27" s="196">
        <f>'3. DL invest.n.pl.AR pr.'!AD28*(1+$E27)</f>
        <v>0</v>
      </c>
      <c r="AF27" s="196">
        <f>'3. DL invest.n.pl.AR pr.'!AE28*(1+$E27)</f>
        <v>0</v>
      </c>
      <c r="AG27" s="196">
        <f>'3. DL invest.n.pl.AR pr.'!AF28*(1+$E27)</f>
        <v>0</v>
      </c>
      <c r="AH27" s="196">
        <f>'3. DL invest.n.pl.AR pr.'!AG28*(1+$E27)</f>
        <v>0</v>
      </c>
      <c r="AI27" s="196">
        <f>'3. DL invest.n.pl.AR pr.'!AH28*(1+$E27)</f>
        <v>0</v>
      </c>
      <c r="AJ27" s="196">
        <f>'3. DL invest.n.pl.AR pr.'!AI28*(1+$E27)</f>
        <v>0</v>
      </c>
      <c r="AK27" s="202">
        <f>SUM(G27:AJ27)</f>
        <v>0</v>
      </c>
      <c r="AL27" s="216"/>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row>
    <row r="28" spans="1:73" s="19" customFormat="1">
      <c r="A28" s="107"/>
      <c r="B28" s="57" t="s">
        <v>11</v>
      </c>
      <c r="C28" s="40" t="s">
        <v>12</v>
      </c>
      <c r="D28" s="40"/>
      <c r="E28" s="44"/>
      <c r="F28" s="90" t="s">
        <v>179</v>
      </c>
      <c r="G28" s="198">
        <f t="shared" ref="G28:Y28" si="13">SUM(G9,G16,G23,G27)</f>
        <v>0</v>
      </c>
      <c r="H28" s="199">
        <f t="shared" si="13"/>
        <v>0</v>
      </c>
      <c r="I28" s="199">
        <f t="shared" si="13"/>
        <v>0</v>
      </c>
      <c r="J28" s="199">
        <f t="shared" si="13"/>
        <v>0</v>
      </c>
      <c r="K28" s="199">
        <f t="shared" si="13"/>
        <v>0</v>
      </c>
      <c r="L28" s="199">
        <f t="shared" si="13"/>
        <v>0</v>
      </c>
      <c r="M28" s="199">
        <f t="shared" si="13"/>
        <v>0</v>
      </c>
      <c r="N28" s="199">
        <f t="shared" si="13"/>
        <v>0</v>
      </c>
      <c r="O28" s="199">
        <f t="shared" si="13"/>
        <v>0</v>
      </c>
      <c r="P28" s="199">
        <f t="shared" si="13"/>
        <v>0</v>
      </c>
      <c r="Q28" s="199">
        <f t="shared" si="13"/>
        <v>0</v>
      </c>
      <c r="R28" s="199">
        <f t="shared" si="13"/>
        <v>0</v>
      </c>
      <c r="S28" s="199">
        <f t="shared" si="13"/>
        <v>0</v>
      </c>
      <c r="T28" s="199">
        <f t="shared" si="13"/>
        <v>0</v>
      </c>
      <c r="U28" s="199">
        <f t="shared" si="13"/>
        <v>0</v>
      </c>
      <c r="V28" s="199">
        <f t="shared" si="13"/>
        <v>0</v>
      </c>
      <c r="W28" s="199">
        <f t="shared" si="13"/>
        <v>0</v>
      </c>
      <c r="X28" s="199">
        <f t="shared" si="13"/>
        <v>0</v>
      </c>
      <c r="Y28" s="199">
        <f t="shared" si="13"/>
        <v>0</v>
      </c>
      <c r="Z28" s="199">
        <f t="shared" ref="Z28:AE28" si="14">SUM(Z9,Z16,Z23,Z27)</f>
        <v>0</v>
      </c>
      <c r="AA28" s="199">
        <f t="shared" si="14"/>
        <v>0</v>
      </c>
      <c r="AB28" s="199">
        <f t="shared" si="14"/>
        <v>0</v>
      </c>
      <c r="AC28" s="199">
        <f t="shared" si="14"/>
        <v>0</v>
      </c>
      <c r="AD28" s="199">
        <f t="shared" si="14"/>
        <v>0</v>
      </c>
      <c r="AE28" s="199">
        <f t="shared" si="14"/>
        <v>0</v>
      </c>
      <c r="AF28" s="199">
        <f t="shared" ref="AF28:AJ28" si="15">SUM(AF9,AF16,AF23,AF27)</f>
        <v>0</v>
      </c>
      <c r="AG28" s="199">
        <f t="shared" si="15"/>
        <v>0</v>
      </c>
      <c r="AH28" s="199">
        <f t="shared" si="15"/>
        <v>0</v>
      </c>
      <c r="AI28" s="199">
        <f t="shared" si="15"/>
        <v>0</v>
      </c>
      <c r="AJ28" s="199">
        <f t="shared" si="15"/>
        <v>0</v>
      </c>
      <c r="AK28" s="203">
        <f>SUM(G28:AJ28)</f>
        <v>0</v>
      </c>
      <c r="AL28" s="216" t="b">
        <f>AK28='3. DL invest.n.pl.AR pr.'!AJ30</f>
        <v>1</v>
      </c>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row>
    <row r="29" spans="1:73" s="46" customFormat="1">
      <c r="A29" s="163" t="s">
        <v>159</v>
      </c>
      <c r="B29" s="164" t="s">
        <v>13</v>
      </c>
      <c r="C29" s="164"/>
      <c r="D29" s="164"/>
      <c r="E29" s="164"/>
      <c r="F29" s="164"/>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9"/>
      <c r="AL29" s="215"/>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row>
    <row r="30" spans="1:73" ht="13.5" thickBot="1">
      <c r="A30" s="65"/>
      <c r="B30" s="65"/>
      <c r="C30" s="65"/>
      <c r="D30" s="65"/>
      <c r="E30" s="65"/>
      <c r="F30" s="67"/>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215"/>
    </row>
    <row r="31" spans="1:73" s="21" customFormat="1" ht="15.75" thickBot="1">
      <c r="A31" s="163"/>
      <c r="B31" s="164"/>
      <c r="C31" s="164" t="s">
        <v>147</v>
      </c>
      <c r="D31" s="164"/>
      <c r="E31" s="164"/>
      <c r="F31" s="165" t="s">
        <v>15</v>
      </c>
      <c r="G31" s="223">
        <v>0.04</v>
      </c>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65"/>
      <c r="AL31" s="65"/>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row>
    <row r="32" spans="1:73">
      <c r="A32" s="65"/>
      <c r="B32" s="65"/>
      <c r="C32" s="66"/>
      <c r="D32" s="66"/>
      <c r="E32" s="66"/>
      <c r="F32" s="67"/>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row>
    <row r="33" spans="1:73">
      <c r="A33" s="251"/>
      <c r="B33" s="252"/>
      <c r="C33" s="252" t="s">
        <v>17</v>
      </c>
      <c r="D33" s="252"/>
      <c r="E33" s="252"/>
      <c r="F33" s="253" t="s">
        <v>18</v>
      </c>
      <c r="G33" s="210">
        <v>0</v>
      </c>
      <c r="H33" s="211">
        <v>1</v>
      </c>
      <c r="I33" s="211">
        <v>2</v>
      </c>
      <c r="J33" s="211">
        <v>3</v>
      </c>
      <c r="K33" s="211">
        <v>4</v>
      </c>
      <c r="L33" s="211">
        <v>5</v>
      </c>
      <c r="M33" s="211">
        <v>6</v>
      </c>
      <c r="N33" s="211">
        <v>7</v>
      </c>
      <c r="O33" s="211">
        <v>8</v>
      </c>
      <c r="P33" s="211">
        <v>9</v>
      </c>
      <c r="Q33" s="211">
        <v>10</v>
      </c>
      <c r="R33" s="211">
        <v>11</v>
      </c>
      <c r="S33" s="211">
        <v>12</v>
      </c>
      <c r="T33" s="211">
        <v>13</v>
      </c>
      <c r="U33" s="211">
        <v>14</v>
      </c>
      <c r="V33" s="211">
        <v>15</v>
      </c>
      <c r="W33" s="211">
        <v>16</v>
      </c>
      <c r="X33" s="211">
        <v>17</v>
      </c>
      <c r="Y33" s="211">
        <v>18</v>
      </c>
      <c r="Z33" s="211">
        <v>19</v>
      </c>
      <c r="AA33" s="211">
        <v>20</v>
      </c>
      <c r="AB33" s="211">
        <v>21</v>
      </c>
      <c r="AC33" s="211">
        <v>22</v>
      </c>
      <c r="AD33" s="211">
        <v>23</v>
      </c>
      <c r="AE33" s="211">
        <v>24</v>
      </c>
      <c r="AF33" s="211">
        <v>25</v>
      </c>
      <c r="AG33" s="211">
        <v>26</v>
      </c>
      <c r="AH33" s="211">
        <v>27</v>
      </c>
      <c r="AI33" s="211">
        <v>28</v>
      </c>
      <c r="AJ33" s="211">
        <v>29</v>
      </c>
      <c r="AK33" s="65"/>
    </row>
    <row r="34" spans="1:73">
      <c r="A34" s="254"/>
      <c r="B34" s="207"/>
      <c r="C34" s="207" t="s">
        <v>20</v>
      </c>
      <c r="D34" s="207"/>
      <c r="E34" s="207"/>
      <c r="F34" s="255" t="s">
        <v>21</v>
      </c>
      <c r="G34" s="212">
        <f t="shared" ref="G34:AH34" si="16">1/(1+$G$31)^G33</f>
        <v>1</v>
      </c>
      <c r="H34" s="213">
        <f t="shared" si="16"/>
        <v>0.96153846153846145</v>
      </c>
      <c r="I34" s="213">
        <f t="shared" si="16"/>
        <v>0.92455621301775137</v>
      </c>
      <c r="J34" s="213">
        <f t="shared" si="16"/>
        <v>0.88899635867091487</v>
      </c>
      <c r="K34" s="213">
        <f t="shared" si="16"/>
        <v>0.85480419102972571</v>
      </c>
      <c r="L34" s="213">
        <f t="shared" si="16"/>
        <v>0.82192710675935154</v>
      </c>
      <c r="M34" s="213">
        <f t="shared" si="16"/>
        <v>0.79031452573014571</v>
      </c>
      <c r="N34" s="213">
        <f t="shared" si="16"/>
        <v>0.75991781320206331</v>
      </c>
      <c r="O34" s="213">
        <f t="shared" si="16"/>
        <v>0.73069020500198378</v>
      </c>
      <c r="P34" s="213">
        <f t="shared" si="16"/>
        <v>0.70258673557883045</v>
      </c>
      <c r="Q34" s="213">
        <f t="shared" si="16"/>
        <v>0.67556416882579851</v>
      </c>
      <c r="R34" s="213">
        <f t="shared" si="16"/>
        <v>0.6495809315632679</v>
      </c>
      <c r="S34" s="213">
        <f t="shared" si="16"/>
        <v>0.62459704958006512</v>
      </c>
      <c r="T34" s="213">
        <f t="shared" si="16"/>
        <v>0.600574086134678</v>
      </c>
      <c r="U34" s="213">
        <f t="shared" si="16"/>
        <v>0.57747508282180582</v>
      </c>
      <c r="V34" s="213">
        <f t="shared" si="16"/>
        <v>0.55526450271327477</v>
      </c>
      <c r="W34" s="213">
        <f t="shared" si="16"/>
        <v>0.53390817568584104</v>
      </c>
      <c r="X34" s="213">
        <f t="shared" si="16"/>
        <v>0.51337324585177024</v>
      </c>
      <c r="Y34" s="213">
        <f t="shared" si="16"/>
        <v>0.49362812101131748</v>
      </c>
      <c r="Z34" s="213">
        <f t="shared" si="16"/>
        <v>0.47464242404934376</v>
      </c>
      <c r="AA34" s="213">
        <f t="shared" si="16"/>
        <v>0.45638694620129205</v>
      </c>
      <c r="AB34" s="213">
        <f t="shared" si="16"/>
        <v>0.43883360211662686</v>
      </c>
      <c r="AC34" s="213">
        <f t="shared" si="16"/>
        <v>0.42195538665060278</v>
      </c>
      <c r="AD34" s="213">
        <f t="shared" si="16"/>
        <v>0.40572633331788732</v>
      </c>
      <c r="AE34" s="213">
        <f t="shared" si="16"/>
        <v>0.39012147434412242</v>
      </c>
      <c r="AF34" s="213">
        <f t="shared" si="16"/>
        <v>0.37511680225396377</v>
      </c>
      <c r="AG34" s="213">
        <f t="shared" si="16"/>
        <v>0.36068923293650368</v>
      </c>
      <c r="AH34" s="213">
        <f t="shared" si="16"/>
        <v>0.3468165701312535</v>
      </c>
      <c r="AI34" s="213">
        <f t="shared" ref="AI34" si="17">1/(1+$G$31)^AI33</f>
        <v>0.3334774712800514</v>
      </c>
      <c r="AJ34" s="214">
        <f t="shared" ref="AJ34" si="18">1/(1+$G$31)^AJ33</f>
        <v>0.32065141469235708</v>
      </c>
      <c r="AK34" s="65"/>
    </row>
    <row r="35" spans="1:73">
      <c r="A35" s="256"/>
      <c r="B35" s="257" t="s">
        <v>14</v>
      </c>
      <c r="C35" s="257" t="s">
        <v>348</v>
      </c>
      <c r="D35" s="257"/>
      <c r="E35" s="257"/>
      <c r="F35" s="258" t="s">
        <v>179</v>
      </c>
      <c r="G35" s="135">
        <f t="shared" ref="G35:AG35" si="19">G9*G34</f>
        <v>0</v>
      </c>
      <c r="H35" s="136">
        <f t="shared" si="19"/>
        <v>0</v>
      </c>
      <c r="I35" s="136">
        <f t="shared" si="19"/>
        <v>0</v>
      </c>
      <c r="J35" s="136">
        <f t="shared" si="19"/>
        <v>0</v>
      </c>
      <c r="K35" s="136">
        <f t="shared" si="19"/>
        <v>0</v>
      </c>
      <c r="L35" s="136">
        <f t="shared" si="19"/>
        <v>0</v>
      </c>
      <c r="M35" s="136">
        <f t="shared" si="19"/>
        <v>0</v>
      </c>
      <c r="N35" s="136">
        <f t="shared" si="19"/>
        <v>0</v>
      </c>
      <c r="O35" s="136">
        <f t="shared" si="19"/>
        <v>0</v>
      </c>
      <c r="P35" s="136">
        <f t="shared" si="19"/>
        <v>0</v>
      </c>
      <c r="Q35" s="136">
        <f t="shared" ref="Q35:AA35" si="20">Q9*Q34</f>
        <v>0</v>
      </c>
      <c r="R35" s="136">
        <f t="shared" si="20"/>
        <v>0</v>
      </c>
      <c r="S35" s="136">
        <f t="shared" si="20"/>
        <v>0</v>
      </c>
      <c r="T35" s="136">
        <f t="shared" si="20"/>
        <v>0</v>
      </c>
      <c r="U35" s="136">
        <f t="shared" si="20"/>
        <v>0</v>
      </c>
      <c r="V35" s="136">
        <f t="shared" si="20"/>
        <v>0</v>
      </c>
      <c r="W35" s="136">
        <f t="shared" si="20"/>
        <v>0</v>
      </c>
      <c r="X35" s="136">
        <f t="shared" si="20"/>
        <v>0</v>
      </c>
      <c r="Y35" s="136">
        <f t="shared" si="20"/>
        <v>0</v>
      </c>
      <c r="Z35" s="136">
        <f t="shared" si="20"/>
        <v>0</v>
      </c>
      <c r="AA35" s="136">
        <f t="shared" si="20"/>
        <v>0</v>
      </c>
      <c r="AB35" s="136">
        <f t="shared" si="19"/>
        <v>0</v>
      </c>
      <c r="AC35" s="136">
        <f t="shared" si="19"/>
        <v>0</v>
      </c>
      <c r="AD35" s="136">
        <f t="shared" si="19"/>
        <v>0</v>
      </c>
      <c r="AE35" s="136">
        <f t="shared" si="19"/>
        <v>0</v>
      </c>
      <c r="AF35" s="136">
        <f t="shared" si="19"/>
        <v>0</v>
      </c>
      <c r="AG35" s="136">
        <f t="shared" si="19"/>
        <v>0</v>
      </c>
      <c r="AH35" s="136">
        <f t="shared" ref="AH35:AI35" si="21">AH9*AH34</f>
        <v>0</v>
      </c>
      <c r="AI35" s="136">
        <f t="shared" si="21"/>
        <v>0</v>
      </c>
      <c r="AJ35" s="136">
        <f t="shared" ref="AJ35" si="22">AJ9*AJ34</f>
        <v>0</v>
      </c>
      <c r="AK35" s="204">
        <f t="shared" ref="AK35:AK40" si="23">SUM(G35:AJ35)</f>
        <v>0</v>
      </c>
    </row>
    <row r="36" spans="1:73" hidden="1">
      <c r="A36" s="259"/>
      <c r="B36" s="96" t="s">
        <v>23</v>
      </c>
      <c r="C36" s="96" t="s">
        <v>83</v>
      </c>
      <c r="D36" s="96"/>
      <c r="E36" s="96"/>
      <c r="F36" s="260" t="s">
        <v>179</v>
      </c>
      <c r="G36" s="138" t="e">
        <f>#REF!*G34</f>
        <v>#REF!</v>
      </c>
      <c r="H36" s="95" t="e">
        <f>#REF!*H34</f>
        <v>#REF!</v>
      </c>
      <c r="I36" s="95" t="e">
        <f>#REF!*I34</f>
        <v>#REF!</v>
      </c>
      <c r="J36" s="95" t="e">
        <f>#REF!*J34</f>
        <v>#REF!</v>
      </c>
      <c r="K36" s="95" t="e">
        <f>#REF!*K34</f>
        <v>#REF!</v>
      </c>
      <c r="L36" s="95" t="e">
        <f>#REF!*L34</f>
        <v>#REF!</v>
      </c>
      <c r="M36" s="95" t="e">
        <f>#REF!*M34</f>
        <v>#REF!</v>
      </c>
      <c r="N36" s="95" t="e">
        <f>#REF!*N34</f>
        <v>#REF!</v>
      </c>
      <c r="O36" s="95" t="e">
        <f>#REF!*O34</f>
        <v>#REF!</v>
      </c>
      <c r="P36" s="95" t="e">
        <f>#REF!*P34</f>
        <v>#REF!</v>
      </c>
      <c r="Q36" s="95" t="e">
        <f>#REF!*Q34</f>
        <v>#REF!</v>
      </c>
      <c r="R36" s="95" t="e">
        <f>#REF!*R34</f>
        <v>#REF!</v>
      </c>
      <c r="S36" s="95" t="e">
        <f>#REF!*S34</f>
        <v>#REF!</v>
      </c>
      <c r="T36" s="95" t="e">
        <f>#REF!*T34</f>
        <v>#REF!</v>
      </c>
      <c r="U36" s="95" t="e">
        <f>#REF!*U34</f>
        <v>#REF!</v>
      </c>
      <c r="V36" s="95" t="e">
        <f>#REF!*V34</f>
        <v>#REF!</v>
      </c>
      <c r="W36" s="95" t="e">
        <f>#REF!*W34</f>
        <v>#REF!</v>
      </c>
      <c r="X36" s="95" t="e">
        <f>#REF!*X34</f>
        <v>#REF!</v>
      </c>
      <c r="Y36" s="95" t="e">
        <f>#REF!*Y34</f>
        <v>#REF!</v>
      </c>
      <c r="Z36" s="95" t="e">
        <f>#REF!*Z34</f>
        <v>#REF!</v>
      </c>
      <c r="AA36" s="95" t="e">
        <f>#REF!*AA34</f>
        <v>#REF!</v>
      </c>
      <c r="AB36" s="95" t="e">
        <f>#REF!*AB34</f>
        <v>#REF!</v>
      </c>
      <c r="AC36" s="95" t="e">
        <f>#REF!*AC34</f>
        <v>#REF!</v>
      </c>
      <c r="AD36" s="95" t="e">
        <f>#REF!*AD34</f>
        <v>#REF!</v>
      </c>
      <c r="AE36" s="95" t="e">
        <f>#REF!*AE34</f>
        <v>#REF!</v>
      </c>
      <c r="AF36" s="95" t="e">
        <f>#REF!*AF34</f>
        <v>#REF!</v>
      </c>
      <c r="AG36" s="95" t="e">
        <f>#REF!*AG34</f>
        <v>#REF!</v>
      </c>
      <c r="AH36" s="95" t="e">
        <f>#REF!*AH34</f>
        <v>#REF!</v>
      </c>
      <c r="AI36" s="95" t="e">
        <f>#REF!*AI34</f>
        <v>#REF!</v>
      </c>
      <c r="AJ36" s="95" t="e">
        <f>#REF!*AJ34</f>
        <v>#REF!</v>
      </c>
      <c r="AK36" s="205" t="e">
        <f t="shared" si="23"/>
        <v>#REF!</v>
      </c>
    </row>
    <row r="37" spans="1:73">
      <c r="A37" s="259"/>
      <c r="B37" s="96" t="s">
        <v>16</v>
      </c>
      <c r="C37" s="96" t="s">
        <v>349</v>
      </c>
      <c r="D37" s="96"/>
      <c r="E37" s="96"/>
      <c r="F37" s="260" t="s">
        <v>179</v>
      </c>
      <c r="G37" s="138">
        <f t="shared" ref="G37:AG37" si="24">G16*G34</f>
        <v>0</v>
      </c>
      <c r="H37" s="95">
        <f t="shared" si="24"/>
        <v>0</v>
      </c>
      <c r="I37" s="95">
        <f t="shared" si="24"/>
        <v>0</v>
      </c>
      <c r="J37" s="95">
        <f t="shared" si="24"/>
        <v>0</v>
      </c>
      <c r="K37" s="95">
        <f t="shared" si="24"/>
        <v>0</v>
      </c>
      <c r="L37" s="95">
        <f t="shared" si="24"/>
        <v>0</v>
      </c>
      <c r="M37" s="95">
        <f t="shared" si="24"/>
        <v>0</v>
      </c>
      <c r="N37" s="95">
        <f t="shared" si="24"/>
        <v>0</v>
      </c>
      <c r="O37" s="95">
        <f t="shared" si="24"/>
        <v>0</v>
      </c>
      <c r="P37" s="95">
        <f t="shared" si="24"/>
        <v>0</v>
      </c>
      <c r="Q37" s="95">
        <f t="shared" ref="Q37:AA37" si="25">Q16*Q34</f>
        <v>0</v>
      </c>
      <c r="R37" s="95">
        <f t="shared" si="25"/>
        <v>0</v>
      </c>
      <c r="S37" s="95">
        <f t="shared" si="25"/>
        <v>0</v>
      </c>
      <c r="T37" s="95">
        <f t="shared" si="25"/>
        <v>0</v>
      </c>
      <c r="U37" s="95">
        <f t="shared" si="25"/>
        <v>0</v>
      </c>
      <c r="V37" s="95">
        <f t="shared" si="25"/>
        <v>0</v>
      </c>
      <c r="W37" s="95">
        <f t="shared" si="25"/>
        <v>0</v>
      </c>
      <c r="X37" s="95">
        <f t="shared" si="25"/>
        <v>0</v>
      </c>
      <c r="Y37" s="95">
        <f t="shared" si="25"/>
        <v>0</v>
      </c>
      <c r="Z37" s="95">
        <f t="shared" si="25"/>
        <v>0</v>
      </c>
      <c r="AA37" s="95">
        <f t="shared" si="25"/>
        <v>0</v>
      </c>
      <c r="AB37" s="95">
        <f t="shared" si="24"/>
        <v>0</v>
      </c>
      <c r="AC37" s="95">
        <f t="shared" si="24"/>
        <v>0</v>
      </c>
      <c r="AD37" s="95">
        <f t="shared" si="24"/>
        <v>0</v>
      </c>
      <c r="AE37" s="95">
        <f t="shared" si="24"/>
        <v>0</v>
      </c>
      <c r="AF37" s="95">
        <f t="shared" si="24"/>
        <v>0</v>
      </c>
      <c r="AG37" s="95">
        <f t="shared" si="24"/>
        <v>0</v>
      </c>
      <c r="AH37" s="95">
        <f t="shared" ref="AH37:AI37" si="26">AH16*AH34</f>
        <v>0</v>
      </c>
      <c r="AI37" s="95">
        <f t="shared" si="26"/>
        <v>0</v>
      </c>
      <c r="AJ37" s="95">
        <f t="shared" ref="AJ37" si="27">AJ16*AJ34</f>
        <v>0</v>
      </c>
      <c r="AK37" s="205">
        <f t="shared" si="23"/>
        <v>0</v>
      </c>
    </row>
    <row r="38" spans="1:73">
      <c r="A38" s="259"/>
      <c r="B38" s="96" t="s">
        <v>19</v>
      </c>
      <c r="C38" s="96" t="s">
        <v>25</v>
      </c>
      <c r="D38" s="96"/>
      <c r="E38" s="96"/>
      <c r="F38" s="260" t="s">
        <v>179</v>
      </c>
      <c r="G38" s="138">
        <f t="shared" ref="G38:AG38" si="28">G23*G34</f>
        <v>0</v>
      </c>
      <c r="H38" s="95">
        <f t="shared" si="28"/>
        <v>0</v>
      </c>
      <c r="I38" s="95">
        <f t="shared" si="28"/>
        <v>0</v>
      </c>
      <c r="J38" s="95">
        <f t="shared" si="28"/>
        <v>0</v>
      </c>
      <c r="K38" s="95">
        <f t="shared" si="28"/>
        <v>0</v>
      </c>
      <c r="L38" s="95">
        <f t="shared" si="28"/>
        <v>0</v>
      </c>
      <c r="M38" s="95">
        <f t="shared" si="28"/>
        <v>0</v>
      </c>
      <c r="N38" s="95">
        <f t="shared" si="28"/>
        <v>0</v>
      </c>
      <c r="O38" s="95">
        <f t="shared" si="28"/>
        <v>0</v>
      </c>
      <c r="P38" s="95">
        <f t="shared" si="28"/>
        <v>0</v>
      </c>
      <c r="Q38" s="95">
        <f t="shared" ref="Q38:AA38" si="29">Q23*Q34</f>
        <v>0</v>
      </c>
      <c r="R38" s="95">
        <f t="shared" si="29"/>
        <v>0</v>
      </c>
      <c r="S38" s="95">
        <f t="shared" si="29"/>
        <v>0</v>
      </c>
      <c r="T38" s="95">
        <f t="shared" si="29"/>
        <v>0</v>
      </c>
      <c r="U38" s="95">
        <f t="shared" si="29"/>
        <v>0</v>
      </c>
      <c r="V38" s="95">
        <f t="shared" si="29"/>
        <v>0</v>
      </c>
      <c r="W38" s="95">
        <f t="shared" si="29"/>
        <v>0</v>
      </c>
      <c r="X38" s="95">
        <f t="shared" si="29"/>
        <v>0</v>
      </c>
      <c r="Y38" s="95">
        <f t="shared" si="29"/>
        <v>0</v>
      </c>
      <c r="Z38" s="95">
        <f t="shared" si="29"/>
        <v>0</v>
      </c>
      <c r="AA38" s="95">
        <f t="shared" si="29"/>
        <v>0</v>
      </c>
      <c r="AB38" s="95">
        <f t="shared" si="28"/>
        <v>0</v>
      </c>
      <c r="AC38" s="95">
        <f t="shared" si="28"/>
        <v>0</v>
      </c>
      <c r="AD38" s="95">
        <f t="shared" si="28"/>
        <v>0</v>
      </c>
      <c r="AE38" s="95">
        <f t="shared" si="28"/>
        <v>0</v>
      </c>
      <c r="AF38" s="95">
        <f t="shared" si="28"/>
        <v>0</v>
      </c>
      <c r="AG38" s="95">
        <f t="shared" si="28"/>
        <v>0</v>
      </c>
      <c r="AH38" s="95">
        <f t="shared" ref="AH38:AI38" si="30">AH23*AH34</f>
        <v>0</v>
      </c>
      <c r="AI38" s="95">
        <f t="shared" si="30"/>
        <v>0</v>
      </c>
      <c r="AJ38" s="95">
        <f t="shared" ref="AJ38" si="31">AJ23*AJ34</f>
        <v>0</v>
      </c>
      <c r="AK38" s="205">
        <f t="shared" si="23"/>
        <v>0</v>
      </c>
    </row>
    <row r="39" spans="1:73">
      <c r="A39" s="259"/>
      <c r="B39" s="96" t="s">
        <v>22</v>
      </c>
      <c r="C39" s="96" t="s">
        <v>27</v>
      </c>
      <c r="D39" s="96"/>
      <c r="E39" s="96"/>
      <c r="F39" s="260" t="s">
        <v>179</v>
      </c>
      <c r="G39" s="138">
        <f>G27*G34</f>
        <v>0</v>
      </c>
      <c r="H39" s="95">
        <f t="shared" ref="H39:AG39" si="32">H27*H34</f>
        <v>0</v>
      </c>
      <c r="I39" s="95">
        <f t="shared" si="32"/>
        <v>0</v>
      </c>
      <c r="J39" s="95">
        <f t="shared" si="32"/>
        <v>0</v>
      </c>
      <c r="K39" s="95">
        <f t="shared" si="32"/>
        <v>0</v>
      </c>
      <c r="L39" s="95">
        <f t="shared" si="32"/>
        <v>0</v>
      </c>
      <c r="M39" s="95">
        <f t="shared" si="32"/>
        <v>0</v>
      </c>
      <c r="N39" s="95">
        <f t="shared" si="32"/>
        <v>0</v>
      </c>
      <c r="O39" s="95">
        <f t="shared" si="32"/>
        <v>0</v>
      </c>
      <c r="P39" s="95">
        <f t="shared" si="32"/>
        <v>0</v>
      </c>
      <c r="Q39" s="95">
        <f t="shared" ref="Q39:AA39" si="33">Q27*Q34</f>
        <v>0</v>
      </c>
      <c r="R39" s="95">
        <f t="shared" si="33"/>
        <v>0</v>
      </c>
      <c r="S39" s="95">
        <f t="shared" si="33"/>
        <v>0</v>
      </c>
      <c r="T39" s="95">
        <f t="shared" si="33"/>
        <v>0</v>
      </c>
      <c r="U39" s="95">
        <f t="shared" si="33"/>
        <v>0</v>
      </c>
      <c r="V39" s="95">
        <f t="shared" si="33"/>
        <v>0</v>
      </c>
      <c r="W39" s="95">
        <f t="shared" si="33"/>
        <v>0</v>
      </c>
      <c r="X39" s="95">
        <f t="shared" si="33"/>
        <v>0</v>
      </c>
      <c r="Y39" s="95">
        <f t="shared" si="33"/>
        <v>0</v>
      </c>
      <c r="Z39" s="95">
        <f t="shared" si="33"/>
        <v>0</v>
      </c>
      <c r="AA39" s="95">
        <f t="shared" si="33"/>
        <v>0</v>
      </c>
      <c r="AB39" s="95">
        <f t="shared" si="32"/>
        <v>0</v>
      </c>
      <c r="AC39" s="95">
        <f t="shared" si="32"/>
        <v>0</v>
      </c>
      <c r="AD39" s="95">
        <f t="shared" si="32"/>
        <v>0</v>
      </c>
      <c r="AE39" s="95">
        <f t="shared" si="32"/>
        <v>0</v>
      </c>
      <c r="AF39" s="95">
        <f t="shared" si="32"/>
        <v>0</v>
      </c>
      <c r="AG39" s="95">
        <f t="shared" si="32"/>
        <v>0</v>
      </c>
      <c r="AH39" s="95">
        <f t="shared" ref="AH39:AI39" si="34">AH27*AH34</f>
        <v>0</v>
      </c>
      <c r="AI39" s="95">
        <f t="shared" si="34"/>
        <v>0</v>
      </c>
      <c r="AJ39" s="95">
        <f t="shared" ref="AJ39" si="35">AJ27*AJ34</f>
        <v>0</v>
      </c>
      <c r="AK39" s="205">
        <f t="shared" si="23"/>
        <v>0</v>
      </c>
    </row>
    <row r="40" spans="1:73">
      <c r="A40" s="261"/>
      <c r="B40" s="208" t="s">
        <v>23</v>
      </c>
      <c r="C40" s="208" t="s">
        <v>29</v>
      </c>
      <c r="D40" s="208"/>
      <c r="E40" s="208"/>
      <c r="F40" s="262" t="s">
        <v>179</v>
      </c>
      <c r="G40" s="140">
        <f>G28*G34</f>
        <v>0</v>
      </c>
      <c r="H40" s="141">
        <f t="shared" ref="H40:AG40" si="36">H28*H34</f>
        <v>0</v>
      </c>
      <c r="I40" s="141">
        <f t="shared" si="36"/>
        <v>0</v>
      </c>
      <c r="J40" s="141">
        <f t="shared" si="36"/>
        <v>0</v>
      </c>
      <c r="K40" s="141">
        <f t="shared" si="36"/>
        <v>0</v>
      </c>
      <c r="L40" s="141">
        <f t="shared" si="36"/>
        <v>0</v>
      </c>
      <c r="M40" s="141">
        <f t="shared" si="36"/>
        <v>0</v>
      </c>
      <c r="N40" s="141">
        <f t="shared" si="36"/>
        <v>0</v>
      </c>
      <c r="O40" s="141">
        <f t="shared" si="36"/>
        <v>0</v>
      </c>
      <c r="P40" s="141">
        <f t="shared" si="36"/>
        <v>0</v>
      </c>
      <c r="Q40" s="141">
        <f t="shared" ref="Q40:AA40" si="37">Q28*Q34</f>
        <v>0</v>
      </c>
      <c r="R40" s="141">
        <f t="shared" si="37"/>
        <v>0</v>
      </c>
      <c r="S40" s="141">
        <f t="shared" si="37"/>
        <v>0</v>
      </c>
      <c r="T40" s="141">
        <f t="shared" si="37"/>
        <v>0</v>
      </c>
      <c r="U40" s="141">
        <f t="shared" si="37"/>
        <v>0</v>
      </c>
      <c r="V40" s="141">
        <f t="shared" si="37"/>
        <v>0</v>
      </c>
      <c r="W40" s="141">
        <f t="shared" si="37"/>
        <v>0</v>
      </c>
      <c r="X40" s="141">
        <f t="shared" si="37"/>
        <v>0</v>
      </c>
      <c r="Y40" s="141">
        <f t="shared" si="37"/>
        <v>0</v>
      </c>
      <c r="Z40" s="141">
        <f t="shared" si="37"/>
        <v>0</v>
      </c>
      <c r="AA40" s="141">
        <f t="shared" si="37"/>
        <v>0</v>
      </c>
      <c r="AB40" s="141">
        <f t="shared" si="36"/>
        <v>0</v>
      </c>
      <c r="AC40" s="141">
        <f t="shared" si="36"/>
        <v>0</v>
      </c>
      <c r="AD40" s="141">
        <f t="shared" si="36"/>
        <v>0</v>
      </c>
      <c r="AE40" s="141">
        <f t="shared" si="36"/>
        <v>0</v>
      </c>
      <c r="AF40" s="141">
        <f t="shared" si="36"/>
        <v>0</v>
      </c>
      <c r="AG40" s="141">
        <f t="shared" si="36"/>
        <v>0</v>
      </c>
      <c r="AH40" s="141">
        <f t="shared" ref="AH40:AI40" si="38">AH28*AH34</f>
        <v>0</v>
      </c>
      <c r="AI40" s="141">
        <f t="shared" si="38"/>
        <v>0</v>
      </c>
      <c r="AJ40" s="141">
        <f t="shared" ref="AJ40" si="39">AJ28*AJ34</f>
        <v>0</v>
      </c>
      <c r="AK40" s="206">
        <f t="shared" si="23"/>
        <v>0</v>
      </c>
    </row>
    <row r="41" spans="1:73" s="37" customFormat="1">
      <c r="A41" s="65"/>
      <c r="B41" s="65"/>
      <c r="C41" s="65"/>
      <c r="D41" s="65"/>
      <c r="E41" s="65"/>
      <c r="F41" s="67"/>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row>
    <row r="42" spans="1:73" s="46" customFormat="1">
      <c r="A42" s="163">
        <v>3</v>
      </c>
      <c r="B42" s="164" t="s">
        <v>30</v>
      </c>
      <c r="C42" s="164"/>
      <c r="D42" s="164"/>
      <c r="E42" s="164"/>
      <c r="F42" s="164"/>
      <c r="G42" s="165"/>
      <c r="H42" s="165"/>
      <c r="I42" s="165"/>
      <c r="J42" s="165"/>
      <c r="K42" s="165"/>
      <c r="L42" s="165"/>
      <c r="M42" s="165"/>
      <c r="N42" s="165"/>
      <c r="O42" s="165"/>
      <c r="P42" s="165"/>
      <c r="Q42" s="165"/>
      <c r="R42" s="165"/>
      <c r="S42" s="165"/>
      <c r="T42" s="165"/>
      <c r="U42" s="165"/>
      <c r="V42" s="165"/>
      <c r="W42" s="165"/>
      <c r="X42" s="165"/>
      <c r="Y42" s="165"/>
      <c r="Z42" s="165"/>
      <c r="AA42" s="165"/>
      <c r="AB42" s="165"/>
      <c r="AC42" s="165"/>
      <c r="AD42" s="165"/>
      <c r="AE42" s="165"/>
      <c r="AF42" s="165"/>
      <c r="AG42" s="165"/>
      <c r="AH42" s="165"/>
      <c r="AI42" s="165"/>
      <c r="AJ42" s="165"/>
      <c r="AK42" s="166"/>
      <c r="AL42" s="65"/>
      <c r="AM42" s="96"/>
      <c r="AN42" s="96"/>
      <c r="AO42" s="96"/>
      <c r="AP42" s="96"/>
      <c r="AQ42" s="96"/>
      <c r="AR42" s="96"/>
      <c r="AS42" s="96"/>
      <c r="AT42" s="96"/>
      <c r="AU42" s="96"/>
      <c r="AV42" s="96"/>
      <c r="AW42" s="96"/>
      <c r="AX42" s="96"/>
      <c r="AY42" s="96"/>
      <c r="AZ42" s="96"/>
      <c r="BA42" s="96"/>
      <c r="BB42" s="96"/>
      <c r="BC42" s="96"/>
      <c r="BD42" s="96"/>
      <c r="BE42" s="96"/>
      <c r="BF42" s="96"/>
      <c r="BG42" s="96"/>
      <c r="BH42" s="96"/>
      <c r="BI42" s="96"/>
      <c r="BJ42" s="96"/>
      <c r="BK42" s="96"/>
      <c r="BL42" s="96"/>
      <c r="BM42" s="96"/>
      <c r="BN42" s="96"/>
      <c r="BO42" s="96"/>
      <c r="BP42" s="96"/>
      <c r="BQ42" s="96"/>
      <c r="BR42" s="96"/>
      <c r="BS42" s="96"/>
      <c r="BT42" s="96"/>
      <c r="BU42" s="96"/>
    </row>
    <row r="43" spans="1:73" s="37" customFormat="1">
      <c r="A43" s="115"/>
      <c r="B43" s="115"/>
      <c r="C43" s="115"/>
      <c r="D43" s="115"/>
      <c r="E43" s="115"/>
      <c r="F43" s="116"/>
      <c r="G43" s="117"/>
      <c r="H43" s="118" t="s">
        <v>31</v>
      </c>
      <c r="I43" s="118"/>
      <c r="J43" s="118" t="s">
        <v>32</v>
      </c>
      <c r="K43" s="118"/>
      <c r="L43" s="65"/>
      <c r="M43" s="65"/>
      <c r="N43" s="65"/>
      <c r="O43" s="65"/>
      <c r="P43" s="65"/>
      <c r="Q43" s="65"/>
      <c r="R43" s="65"/>
      <c r="S43" s="65"/>
      <c r="T43" s="65"/>
      <c r="U43" s="65"/>
      <c r="V43" s="65"/>
      <c r="W43" s="65"/>
      <c r="X43" s="65"/>
      <c r="Y43" s="65"/>
      <c r="Z43" s="65"/>
      <c r="AA43" s="65"/>
      <c r="AB43" s="65"/>
      <c r="AC43" s="65"/>
      <c r="AD43" s="65"/>
      <c r="AE43" s="65"/>
      <c r="AF43" s="65"/>
      <c r="AG43" s="65"/>
      <c r="AH43" s="65"/>
      <c r="AI43" s="65"/>
      <c r="AJ43" s="65"/>
      <c r="AK43" s="65"/>
      <c r="AL43" s="65"/>
      <c r="AM43" s="65"/>
    </row>
    <row r="44" spans="1:73" s="37" customFormat="1">
      <c r="A44" s="65"/>
      <c r="B44" s="65" t="s">
        <v>33</v>
      </c>
      <c r="C44" s="66" t="s">
        <v>315</v>
      </c>
      <c r="D44" s="65"/>
      <c r="E44" s="65"/>
      <c r="F44" s="119"/>
      <c r="G44" s="120"/>
      <c r="H44" s="121">
        <f>AK9</f>
        <v>0</v>
      </c>
      <c r="I44" s="121"/>
      <c r="J44" s="76">
        <f>AK35</f>
        <v>0</v>
      </c>
      <c r="K44" s="40"/>
      <c r="L44" s="65"/>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row>
    <row r="45" spans="1:73" s="37" customFormat="1">
      <c r="A45" s="65"/>
      <c r="B45" s="65" t="s">
        <v>34</v>
      </c>
      <c r="C45" s="66" t="s">
        <v>347</v>
      </c>
      <c r="D45" s="65"/>
      <c r="E45" s="65"/>
      <c r="F45" s="119"/>
      <c r="G45" s="120"/>
      <c r="H45" s="121">
        <f>AJ16</f>
        <v>0</v>
      </c>
      <c r="I45" s="121"/>
      <c r="J45" s="76">
        <f>AK37</f>
        <v>0</v>
      </c>
      <c r="K45" s="40"/>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row>
    <row r="46" spans="1:73" s="37" customFormat="1">
      <c r="A46" s="65"/>
      <c r="B46" s="65" t="s">
        <v>35</v>
      </c>
      <c r="C46" s="66" t="s">
        <v>8</v>
      </c>
      <c r="D46" s="65"/>
      <c r="E46" s="65"/>
      <c r="F46" s="122"/>
      <c r="G46" s="123"/>
      <c r="H46" s="121">
        <f>AK23</f>
        <v>0</v>
      </c>
      <c r="I46" s="121"/>
      <c r="J46" s="76">
        <f>AK38</f>
        <v>0</v>
      </c>
      <c r="K46" s="40"/>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K46" s="65"/>
      <c r="AL46" s="65"/>
      <c r="AM46" s="65"/>
    </row>
    <row r="47" spans="1:73" s="37" customFormat="1">
      <c r="A47" s="65"/>
      <c r="B47" s="65" t="s">
        <v>36</v>
      </c>
      <c r="C47" s="66" t="s">
        <v>10</v>
      </c>
      <c r="D47" s="65"/>
      <c r="E47" s="65"/>
      <c r="F47" s="122"/>
      <c r="G47" s="123"/>
      <c r="H47" s="121">
        <f>AK27</f>
        <v>0</v>
      </c>
      <c r="I47" s="121"/>
      <c r="J47" s="76">
        <f>AK39</f>
        <v>0</v>
      </c>
      <c r="K47" s="40"/>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5"/>
      <c r="AM47" s="65"/>
    </row>
    <row r="48" spans="1:73" s="37" customFormat="1">
      <c r="A48" s="65"/>
      <c r="B48" s="65" t="s">
        <v>37</v>
      </c>
      <c r="C48" s="66" t="s">
        <v>12</v>
      </c>
      <c r="D48" s="65"/>
      <c r="E48" s="65"/>
      <c r="F48" s="124"/>
      <c r="G48" s="90"/>
      <c r="H48" s="121">
        <f>AK28</f>
        <v>0</v>
      </c>
      <c r="I48" s="125"/>
      <c r="J48" s="76">
        <f>AK40</f>
        <v>0</v>
      </c>
      <c r="K48" s="65"/>
      <c r="L48" s="65"/>
      <c r="M48" s="65"/>
      <c r="N48" s="65"/>
      <c r="O48" s="65"/>
      <c r="P48" s="65"/>
      <c r="Q48" s="65"/>
      <c r="R48" s="65"/>
      <c r="S48" s="65"/>
      <c r="T48" s="65"/>
      <c r="U48" s="65"/>
      <c r="V48" s="65"/>
      <c r="W48" s="65"/>
      <c r="X48" s="65"/>
      <c r="Y48" s="65"/>
      <c r="Z48" s="65"/>
      <c r="AA48" s="65"/>
      <c r="AB48" s="65"/>
      <c r="AC48" s="65"/>
      <c r="AD48" s="65"/>
      <c r="AE48" s="65"/>
      <c r="AF48" s="65"/>
      <c r="AG48" s="65"/>
      <c r="AH48" s="65"/>
      <c r="AI48" s="65"/>
      <c r="AJ48" s="65"/>
      <c r="AK48" s="65"/>
      <c r="AL48" s="65"/>
      <c r="AM48" s="65"/>
    </row>
    <row r="49" spans="1:73" s="46" customFormat="1">
      <c r="A49" s="163">
        <v>4</v>
      </c>
      <c r="B49" s="164" t="s">
        <v>38</v>
      </c>
      <c r="C49" s="164"/>
      <c r="D49" s="164"/>
      <c r="E49" s="164"/>
      <c r="F49" s="164"/>
      <c r="G49" s="164"/>
      <c r="H49" s="165"/>
      <c r="I49" s="165"/>
      <c r="J49" s="165"/>
      <c r="K49" s="165"/>
      <c r="L49" s="165"/>
      <c r="M49" s="165"/>
      <c r="N49" s="165"/>
      <c r="O49" s="165"/>
      <c r="P49" s="165"/>
      <c r="Q49" s="165"/>
      <c r="R49" s="165"/>
      <c r="S49" s="165"/>
      <c r="T49" s="165"/>
      <c r="U49" s="165"/>
      <c r="V49" s="165"/>
      <c r="W49" s="165"/>
      <c r="X49" s="165"/>
      <c r="Y49" s="165"/>
      <c r="Z49" s="165"/>
      <c r="AA49" s="165"/>
      <c r="AB49" s="165"/>
      <c r="AC49" s="165"/>
      <c r="AD49" s="165"/>
      <c r="AE49" s="165"/>
      <c r="AF49" s="165"/>
      <c r="AG49" s="165"/>
      <c r="AH49" s="165"/>
      <c r="AI49" s="165"/>
      <c r="AJ49" s="165"/>
      <c r="AK49" s="165"/>
      <c r="AL49" s="65"/>
      <c r="AM49" s="65"/>
      <c r="AN49" s="96"/>
      <c r="AO49" s="96"/>
      <c r="AP49" s="96"/>
      <c r="AQ49" s="96"/>
      <c r="AR49" s="96"/>
      <c r="AS49" s="96"/>
      <c r="AT49" s="96"/>
      <c r="AU49" s="96"/>
      <c r="AV49" s="96"/>
      <c r="AW49" s="96"/>
      <c r="AX49" s="96"/>
      <c r="AY49" s="96"/>
      <c r="AZ49" s="96"/>
      <c r="BA49" s="96"/>
      <c r="BB49" s="96"/>
      <c r="BC49" s="96"/>
      <c r="BD49" s="96"/>
      <c r="BE49" s="96"/>
      <c r="BF49" s="96"/>
      <c r="BG49" s="96"/>
      <c r="BH49" s="96"/>
      <c r="BI49" s="96"/>
      <c r="BJ49" s="96"/>
      <c r="BK49" s="96"/>
      <c r="BL49" s="96"/>
      <c r="BM49" s="96"/>
      <c r="BN49" s="96"/>
      <c r="BO49" s="96"/>
      <c r="BP49" s="96"/>
      <c r="BQ49" s="96"/>
      <c r="BR49" s="96"/>
      <c r="BS49" s="96"/>
      <c r="BT49" s="96"/>
      <c r="BU49" s="96"/>
    </row>
    <row r="50" spans="1:73" s="96" customFormat="1">
      <c r="F50" s="178"/>
      <c r="G50" s="178"/>
      <c r="H50" s="209"/>
      <c r="I50" s="209"/>
      <c r="J50" s="209"/>
      <c r="K50" s="209"/>
      <c r="L50" s="142"/>
      <c r="M50" s="142"/>
      <c r="N50" s="142"/>
      <c r="O50" s="142"/>
      <c r="P50" s="142"/>
      <c r="Q50" s="142"/>
      <c r="R50" s="142"/>
      <c r="S50" s="142"/>
      <c r="T50" s="142"/>
      <c r="U50" s="142"/>
      <c r="V50" s="142"/>
      <c r="W50" s="142"/>
      <c r="X50" s="142"/>
      <c r="Y50" s="142"/>
      <c r="Z50" s="142"/>
      <c r="AA50" s="142"/>
      <c r="AB50" s="142"/>
      <c r="AC50" s="142"/>
      <c r="AD50" s="142"/>
      <c r="AE50" s="142"/>
      <c r="AF50" s="142"/>
      <c r="AG50" s="142"/>
      <c r="AH50" s="142"/>
      <c r="AI50" s="142"/>
      <c r="AJ50" s="142"/>
      <c r="AK50" s="142"/>
      <c r="AL50" s="65"/>
      <c r="AM50" s="65"/>
    </row>
    <row r="51" spans="1:73" s="37" customFormat="1" ht="14.25" customHeight="1">
      <c r="F51" s="1055" t="s">
        <v>70</v>
      </c>
      <c r="G51" s="1046"/>
      <c r="H51" s="1046" t="s">
        <v>69</v>
      </c>
      <c r="I51" s="1046"/>
      <c r="J51" s="1046" t="s">
        <v>79</v>
      </c>
      <c r="K51" s="1047"/>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5"/>
      <c r="AK51" s="65"/>
      <c r="AL51" s="65"/>
      <c r="AM51" s="65"/>
    </row>
    <row r="52" spans="1:73" s="37" customFormat="1">
      <c r="A52" s="65"/>
      <c r="B52" s="65" t="s">
        <v>39</v>
      </c>
      <c r="C52" s="66" t="s">
        <v>40</v>
      </c>
      <c r="D52" s="65"/>
      <c r="E52" s="65"/>
      <c r="F52" s="1056">
        <f>'12. RL Investīciju n.pl.'!F36</f>
        <v>0</v>
      </c>
      <c r="G52" s="1057"/>
      <c r="H52" s="1057">
        <f>J48</f>
        <v>0</v>
      </c>
      <c r="I52" s="1057"/>
      <c r="J52" s="1048" t="e">
        <f>H52/F52-1</f>
        <v>#DIV/0!</v>
      </c>
      <c r="K52" s="1049"/>
      <c r="L52" s="65"/>
      <c r="M52" s="65"/>
      <c r="N52" s="65"/>
      <c r="O52" s="65"/>
      <c r="P52" s="65"/>
      <c r="Q52" s="65"/>
      <c r="R52" s="65"/>
      <c r="S52" s="65"/>
      <c r="T52" s="65"/>
      <c r="U52" s="65"/>
      <c r="V52" s="65"/>
      <c r="W52" s="65"/>
      <c r="X52" s="65"/>
      <c r="Y52" s="65"/>
      <c r="Z52" s="65"/>
      <c r="AA52" s="65"/>
      <c r="AB52" s="65"/>
      <c r="AC52" s="65"/>
      <c r="AD52" s="65"/>
      <c r="AE52" s="65"/>
      <c r="AF52" s="65"/>
      <c r="AG52" s="65"/>
      <c r="AH52" s="65"/>
      <c r="AI52" s="65"/>
      <c r="AJ52" s="65"/>
      <c r="AK52" s="65"/>
      <c r="AL52" s="65"/>
      <c r="AM52" s="65"/>
    </row>
    <row r="53" spans="1:73" s="37" customFormat="1">
      <c r="A53" s="65"/>
      <c r="B53" s="65" t="s">
        <v>56</v>
      </c>
      <c r="C53" s="66" t="s">
        <v>42</v>
      </c>
      <c r="D53" s="65"/>
      <c r="E53" s="65"/>
      <c r="F53" s="1058" t="e">
        <f>'12. RL Investīciju n.pl.'!F37</f>
        <v>#NUM!</v>
      </c>
      <c r="G53" s="1050"/>
      <c r="H53" s="1050" t="e">
        <f>IRR(G28:AJ28,-20%)</f>
        <v>#NUM!</v>
      </c>
      <c r="I53" s="1050"/>
      <c r="J53" s="1050" t="e">
        <f>H53-F53</f>
        <v>#NUM!</v>
      </c>
      <c r="K53" s="1051"/>
      <c r="L53" s="65" t="s">
        <v>87</v>
      </c>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row>
    <row r="54" spans="1:73" s="37" customFormat="1">
      <c r="A54" s="65"/>
      <c r="B54" s="65"/>
      <c r="C54" s="65"/>
      <c r="D54" s="65"/>
      <c r="E54" s="65"/>
      <c r="F54" s="67"/>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row>
    <row r="55" spans="1:73" s="37" customFormat="1">
      <c r="A55" s="163"/>
      <c r="B55" s="164"/>
      <c r="C55" s="164"/>
      <c r="D55" s="164"/>
      <c r="E55" s="164"/>
      <c r="F55" s="164"/>
      <c r="G55" s="164"/>
      <c r="H55" s="165"/>
      <c r="I55" s="165"/>
      <c r="J55" s="165"/>
      <c r="K55" s="165"/>
      <c r="L55" s="165"/>
      <c r="M55" s="165"/>
      <c r="N55" s="165"/>
      <c r="O55" s="165"/>
      <c r="P55" s="165"/>
      <c r="Q55" s="165"/>
      <c r="R55" s="165"/>
      <c r="S55" s="165"/>
      <c r="T55" s="165"/>
      <c r="U55" s="165"/>
      <c r="V55" s="165"/>
      <c r="W55" s="165"/>
      <c r="X55" s="165"/>
      <c r="Y55" s="165"/>
      <c r="Z55" s="165"/>
      <c r="AA55" s="165"/>
      <c r="AB55" s="165"/>
      <c r="AC55" s="165"/>
      <c r="AD55" s="165"/>
      <c r="AE55" s="165"/>
      <c r="AF55" s="165"/>
      <c r="AG55" s="165"/>
      <c r="AH55" s="165"/>
      <c r="AI55" s="165"/>
      <c r="AJ55" s="165"/>
      <c r="AK55" s="165"/>
      <c r="AL55" s="65"/>
    </row>
    <row r="56" spans="1:73" s="37" customFormat="1">
      <c r="A56" s="65"/>
      <c r="B56" s="67"/>
      <c r="C56" s="416"/>
      <c r="D56" s="65"/>
      <c r="E56" s="65"/>
      <c r="F56" s="67"/>
      <c r="G56" s="65"/>
      <c r="H56" s="126"/>
      <c r="I56" s="126"/>
      <c r="J56" s="65"/>
      <c r="K56" s="65"/>
      <c r="L56" s="65"/>
      <c r="M56" s="65"/>
      <c r="N56" s="65"/>
      <c r="O56" s="65"/>
      <c r="P56" s="65"/>
      <c r="Q56" s="65"/>
      <c r="R56" s="65"/>
      <c r="S56" s="65"/>
      <c r="T56" s="65"/>
      <c r="U56" s="65"/>
      <c r="V56" s="65"/>
      <c r="W56" s="65"/>
      <c r="X56" s="65"/>
      <c r="Y56" s="65"/>
      <c r="Z56" s="65"/>
      <c r="AA56" s="65"/>
      <c r="AB56" s="65"/>
      <c r="AC56" s="65"/>
      <c r="AD56" s="65"/>
      <c r="AE56" s="65"/>
      <c r="AF56" s="65"/>
      <c r="AG56" s="65"/>
      <c r="AH56" s="65"/>
      <c r="AI56" s="65"/>
      <c r="AJ56" s="65"/>
      <c r="AK56" s="65"/>
      <c r="AL56" s="65"/>
    </row>
    <row r="57" spans="1:73" s="37" customFormat="1">
      <c r="A57" s="65"/>
      <c r="B57" s="67"/>
      <c r="C57" s="416"/>
      <c r="D57" s="65"/>
      <c r="E57" s="65"/>
      <c r="F57" s="67"/>
      <c r="G57" s="65"/>
      <c r="H57" s="65"/>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5"/>
      <c r="AL57" s="65"/>
    </row>
    <row r="58" spans="1:73" s="37" customFormat="1">
      <c r="A58" s="65"/>
      <c r="B58" s="67"/>
      <c r="C58" s="416"/>
      <c r="D58" s="65"/>
      <c r="E58" s="65"/>
      <c r="F58" s="67"/>
      <c r="G58" s="65"/>
      <c r="H58" s="65"/>
      <c r="I58" s="65"/>
      <c r="J58" s="65"/>
      <c r="K58" s="65"/>
      <c r="L58" s="65"/>
      <c r="M58" s="65"/>
      <c r="N58" s="65"/>
      <c r="O58" s="65"/>
      <c r="P58" s="65"/>
      <c r="Q58" s="65"/>
      <c r="R58" s="65"/>
      <c r="S58" s="65"/>
      <c r="T58" s="65"/>
      <c r="U58" s="65"/>
      <c r="V58" s="65"/>
      <c r="W58" s="65"/>
      <c r="X58" s="65"/>
      <c r="Y58" s="65"/>
      <c r="Z58" s="65"/>
      <c r="AA58" s="65"/>
      <c r="AB58" s="65"/>
      <c r="AC58" s="65"/>
      <c r="AD58" s="65"/>
      <c r="AE58" s="65"/>
      <c r="AF58" s="65"/>
      <c r="AG58" s="65"/>
      <c r="AH58" s="65"/>
      <c r="AI58" s="65"/>
      <c r="AJ58" s="65"/>
      <c r="AK58" s="65"/>
      <c r="AL58" s="65"/>
    </row>
    <row r="59" spans="1:73" s="37" customFormat="1">
      <c r="A59" s="65"/>
      <c r="B59" s="67"/>
      <c r="C59" s="416"/>
      <c r="D59" s="65"/>
      <c r="E59" s="65"/>
      <c r="F59" s="67"/>
      <c r="G59" s="65"/>
      <c r="H59" s="65"/>
      <c r="I59" s="65"/>
      <c r="J59" s="65"/>
      <c r="K59" s="65"/>
      <c r="L59" s="65"/>
      <c r="M59" s="65"/>
      <c r="N59" s="65"/>
      <c r="O59" s="65"/>
      <c r="P59" s="65"/>
      <c r="Q59" s="65"/>
      <c r="R59" s="65"/>
      <c r="S59" s="65"/>
      <c r="T59" s="65"/>
      <c r="U59" s="65"/>
      <c r="V59" s="65"/>
      <c r="W59" s="65"/>
      <c r="X59" s="65"/>
      <c r="Y59" s="65"/>
      <c r="Z59" s="65"/>
      <c r="AA59" s="65"/>
      <c r="AB59" s="65"/>
      <c r="AC59" s="65"/>
      <c r="AD59" s="65"/>
      <c r="AE59" s="65"/>
      <c r="AF59" s="65"/>
      <c r="AG59" s="65"/>
      <c r="AH59" s="65"/>
      <c r="AI59" s="65"/>
      <c r="AJ59" s="65"/>
      <c r="AK59" s="65"/>
      <c r="AL59" s="65"/>
    </row>
    <row r="60" spans="1:73" s="37" customFormat="1">
      <c r="A60" s="65"/>
      <c r="B60" s="67"/>
      <c r="C60" s="416"/>
      <c r="D60" s="65"/>
      <c r="E60" s="65"/>
      <c r="F60" s="67"/>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row>
    <row r="61" spans="1:73" s="37" customFormat="1">
      <c r="A61" s="65"/>
      <c r="B61" s="65"/>
      <c r="C61" s="65"/>
      <c r="D61" s="65"/>
      <c r="E61" s="65"/>
      <c r="F61" s="67"/>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row>
    <row r="62" spans="1:73" s="37" customFormat="1">
      <c r="A62" s="65"/>
      <c r="B62" s="639"/>
      <c r="C62" s="65"/>
      <c r="D62" s="65"/>
      <c r="E62" s="65"/>
      <c r="F62" s="67"/>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row>
    <row r="63" spans="1:73" s="37" customFormat="1">
      <c r="A63" s="65"/>
      <c r="B63" s="127"/>
      <c r="C63" s="65"/>
      <c r="D63" s="65"/>
      <c r="E63" s="65"/>
      <c r="F63" s="67"/>
      <c r="G63" s="65"/>
      <c r="H63" s="65"/>
      <c r="I63" s="65"/>
      <c r="J63" s="65"/>
      <c r="K63" s="65"/>
      <c r="L63" s="65"/>
      <c r="M63" s="65"/>
      <c r="N63" s="65"/>
      <c r="O63" s="65"/>
      <c r="P63" s="65"/>
      <c r="Q63" s="65"/>
      <c r="R63" s="65"/>
      <c r="S63" s="65"/>
      <c r="T63" s="65"/>
      <c r="U63" s="65"/>
      <c r="V63" s="65"/>
      <c r="W63" s="65"/>
      <c r="X63" s="65"/>
      <c r="Y63" s="65"/>
      <c r="Z63" s="65"/>
      <c r="AA63" s="65"/>
      <c r="AB63" s="65"/>
      <c r="AC63" s="65"/>
      <c r="AD63" s="65"/>
      <c r="AE63" s="65"/>
      <c r="AF63" s="65"/>
      <c r="AG63" s="65"/>
      <c r="AH63" s="65"/>
      <c r="AI63" s="65"/>
      <c r="AJ63" s="65"/>
      <c r="AK63" s="65"/>
      <c r="AL63" s="65"/>
    </row>
    <row r="64" spans="1:73" s="37" customFormat="1">
      <c r="A64" s="65"/>
      <c r="B64" s="641"/>
      <c r="C64" s="65"/>
      <c r="D64" s="65"/>
      <c r="E64" s="65"/>
      <c r="F64" s="67"/>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5"/>
      <c r="AI64" s="65"/>
      <c r="AJ64" s="65"/>
      <c r="AK64" s="65"/>
      <c r="AL64" s="65"/>
    </row>
    <row r="65" spans="1:38" s="37" customFormat="1">
      <c r="A65" s="65"/>
      <c r="B65" s="126"/>
      <c r="C65" s="65"/>
      <c r="D65" s="65"/>
      <c r="E65" s="65"/>
      <c r="F65" s="67"/>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row>
    <row r="66" spans="1:38" s="37" customFormat="1">
      <c r="A66" s="65"/>
      <c r="B66" s="126"/>
      <c r="C66" s="65"/>
      <c r="D66" s="65"/>
      <c r="E66" s="65"/>
      <c r="F66" s="67"/>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row>
    <row r="67" spans="1:38" s="37" customFormat="1">
      <c r="A67" s="65"/>
      <c r="B67" s="126"/>
      <c r="C67" s="65"/>
      <c r="D67" s="65"/>
      <c r="E67" s="65"/>
      <c r="F67" s="67"/>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row>
    <row r="68" spans="1:38" s="37" customFormat="1">
      <c r="A68" s="65"/>
      <c r="B68" s="65"/>
      <c r="C68" s="65"/>
      <c r="D68" s="65"/>
      <c r="E68" s="65"/>
      <c r="F68" s="67"/>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row>
    <row r="69" spans="1:38" s="37" customFormat="1">
      <c r="A69" s="65"/>
      <c r="B69" s="65"/>
      <c r="C69" s="65"/>
      <c r="D69" s="65"/>
      <c r="E69" s="65"/>
      <c r="F69" s="67"/>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row>
    <row r="70" spans="1:38" s="37" customFormat="1" ht="15.75">
      <c r="A70" s="65"/>
      <c r="B70" s="65"/>
      <c r="C70" s="128"/>
      <c r="D70" s="65"/>
      <c r="E70" s="65"/>
      <c r="F70" s="67"/>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row>
    <row r="71" spans="1:38" s="37" customFormat="1">
      <c r="A71" s="65"/>
      <c r="B71" s="65"/>
      <c r="C71" s="65"/>
      <c r="D71" s="65"/>
      <c r="E71" s="65"/>
      <c r="F71" s="67"/>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row>
    <row r="72" spans="1:38" s="37" customFormat="1">
      <c r="A72" s="65"/>
      <c r="B72" s="65"/>
      <c r="C72" s="65"/>
      <c r="D72" s="65"/>
      <c r="E72" s="65"/>
      <c r="F72" s="67"/>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row>
    <row r="73" spans="1:38" s="37" customFormat="1">
      <c r="A73" s="65"/>
      <c r="B73" s="65"/>
      <c r="C73" s="65"/>
      <c r="D73" s="65"/>
      <c r="E73" s="65"/>
      <c r="F73" s="67"/>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row>
    <row r="74" spans="1:38" s="37" customFormat="1">
      <c r="A74" s="65"/>
      <c r="B74" s="65"/>
      <c r="C74" s="65"/>
      <c r="D74" s="65"/>
      <c r="E74" s="65"/>
      <c r="F74" s="67"/>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row>
    <row r="75" spans="1:38" s="37" customFormat="1">
      <c r="A75" s="65"/>
      <c r="B75" s="65"/>
      <c r="C75" s="65"/>
      <c r="D75" s="65"/>
      <c r="E75" s="65"/>
      <c r="F75" s="67"/>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row>
    <row r="76" spans="1:38" s="37" customFormat="1">
      <c r="A76" s="65"/>
      <c r="B76" s="65"/>
      <c r="C76" s="65"/>
      <c r="D76" s="65"/>
      <c r="E76" s="65"/>
      <c r="F76" s="67"/>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row>
    <row r="77" spans="1:38" s="37" customFormat="1">
      <c r="A77" s="65"/>
      <c r="B77" s="65"/>
      <c r="C77" s="65"/>
      <c r="D77" s="65"/>
      <c r="E77" s="65"/>
      <c r="F77" s="67"/>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row>
    <row r="78" spans="1:38" s="37" customFormat="1">
      <c r="A78" s="65"/>
      <c r="B78" s="65"/>
      <c r="C78" s="65"/>
      <c r="D78" s="65"/>
      <c r="E78" s="65"/>
      <c r="F78" s="67"/>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row>
    <row r="79" spans="1:38" s="37" customFormat="1">
      <c r="A79" s="65"/>
      <c r="B79" s="65"/>
      <c r="C79" s="65"/>
      <c r="D79" s="65"/>
      <c r="E79" s="65"/>
      <c r="F79" s="67"/>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row>
    <row r="80" spans="1:38" s="37" customFormat="1">
      <c r="A80" s="65"/>
      <c r="B80" s="65"/>
      <c r="C80" s="65"/>
      <c r="D80" s="65"/>
      <c r="E80" s="65"/>
      <c r="F80" s="67"/>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row>
    <row r="81" spans="1:38" s="37" customFormat="1">
      <c r="A81" s="65"/>
      <c r="B81" s="65"/>
      <c r="C81" s="65"/>
      <c r="D81" s="65"/>
      <c r="E81" s="65"/>
      <c r="F81" s="67"/>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row>
    <row r="82" spans="1:38" s="37" customFormat="1">
      <c r="A82" s="65"/>
      <c r="B82" s="65"/>
      <c r="C82" s="65"/>
      <c r="D82" s="65"/>
      <c r="E82" s="65"/>
      <c r="F82" s="67"/>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row>
    <row r="83" spans="1:38" s="37" customFormat="1">
      <c r="A83" s="65"/>
      <c r="B83" s="65"/>
      <c r="C83" s="65"/>
      <c r="D83" s="65"/>
      <c r="E83" s="65"/>
      <c r="F83" s="67"/>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row>
    <row r="84" spans="1:38" s="37" customFormat="1">
      <c r="A84" s="65"/>
      <c r="B84" s="65"/>
      <c r="C84" s="65"/>
      <c r="D84" s="65"/>
      <c r="E84" s="65"/>
      <c r="F84" s="67"/>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row>
    <row r="85" spans="1:38" s="37" customFormat="1">
      <c r="A85" s="65"/>
      <c r="B85" s="65"/>
      <c r="C85" s="65"/>
      <c r="D85" s="65"/>
      <c r="E85" s="65"/>
      <c r="F85" s="67"/>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row>
    <row r="86" spans="1:38" s="37" customFormat="1">
      <c r="A86" s="65"/>
      <c r="B86" s="65"/>
      <c r="C86" s="65"/>
      <c r="D86" s="65"/>
      <c r="E86" s="65"/>
      <c r="F86" s="67"/>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row>
    <row r="87" spans="1:38" s="37" customFormat="1">
      <c r="A87" s="65"/>
      <c r="B87" s="65"/>
      <c r="C87" s="65"/>
      <c r="D87" s="65"/>
      <c r="E87" s="65"/>
      <c r="F87" s="67"/>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row>
    <row r="88" spans="1:38" s="37" customFormat="1">
      <c r="A88" s="65"/>
      <c r="B88" s="65"/>
      <c r="C88" s="65"/>
      <c r="D88" s="65"/>
      <c r="E88" s="65"/>
      <c r="F88" s="67"/>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row>
    <row r="89" spans="1:38" s="37" customFormat="1">
      <c r="A89" s="65"/>
      <c r="B89" s="65"/>
      <c r="C89" s="65"/>
      <c r="D89" s="65"/>
      <c r="E89" s="65"/>
      <c r="F89" s="67"/>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row>
    <row r="90" spans="1:38" s="37" customFormat="1">
      <c r="A90" s="65"/>
      <c r="B90" s="65"/>
      <c r="C90" s="65"/>
      <c r="D90" s="65"/>
      <c r="E90" s="65"/>
      <c r="F90" s="67"/>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row>
    <row r="91" spans="1:38" s="37" customFormat="1">
      <c r="A91" s="65"/>
      <c r="B91" s="65"/>
      <c r="C91" s="65"/>
      <c r="D91" s="65"/>
      <c r="E91" s="65"/>
      <c r="F91" s="67"/>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row>
    <row r="92" spans="1:38" s="37" customFormat="1">
      <c r="A92" s="65"/>
      <c r="B92" s="65"/>
      <c r="C92" s="65"/>
      <c r="D92" s="65"/>
      <c r="E92" s="65"/>
      <c r="F92" s="67"/>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row>
    <row r="93" spans="1:38" s="37" customFormat="1">
      <c r="A93" s="65"/>
      <c r="B93" s="65"/>
      <c r="C93" s="65"/>
      <c r="D93" s="65"/>
      <c r="E93" s="65"/>
      <c r="F93" s="67"/>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row>
    <row r="94" spans="1:38" s="37" customFormat="1">
      <c r="A94" s="65"/>
      <c r="B94" s="65"/>
      <c r="C94" s="65"/>
      <c r="D94" s="65"/>
      <c r="E94" s="65"/>
      <c r="F94" s="67"/>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row>
    <row r="95" spans="1:38" s="37" customFormat="1">
      <c r="A95" s="65"/>
      <c r="B95" s="65"/>
      <c r="C95" s="65"/>
      <c r="D95" s="65"/>
      <c r="E95" s="65"/>
      <c r="F95" s="67"/>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row>
    <row r="96" spans="1:38" s="37" customFormat="1">
      <c r="A96" s="65"/>
      <c r="B96" s="65"/>
      <c r="C96" s="65"/>
      <c r="D96" s="65"/>
      <c r="E96" s="65"/>
      <c r="F96" s="67"/>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row>
    <row r="97" spans="1:38" s="37" customFormat="1">
      <c r="A97" s="65"/>
      <c r="B97" s="65"/>
      <c r="C97" s="65"/>
      <c r="D97" s="65"/>
      <c r="E97" s="65"/>
      <c r="F97" s="67"/>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row>
    <row r="98" spans="1:38" s="37" customFormat="1">
      <c r="A98" s="65"/>
      <c r="B98" s="65"/>
      <c r="C98" s="65"/>
      <c r="D98" s="65"/>
      <c r="E98" s="65"/>
      <c r="F98" s="67"/>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row>
    <row r="99" spans="1:38" s="37" customFormat="1">
      <c r="A99" s="65"/>
      <c r="B99" s="65"/>
      <c r="C99" s="65"/>
      <c r="D99" s="65"/>
      <c r="E99" s="65"/>
      <c r="F99" s="67"/>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row>
    <row r="100" spans="1:38" s="37" customFormat="1">
      <c r="A100" s="65"/>
      <c r="B100" s="65"/>
      <c r="C100" s="65"/>
      <c r="D100" s="65"/>
      <c r="E100" s="65"/>
      <c r="F100" s="67"/>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row>
    <row r="101" spans="1:38" s="37" customFormat="1">
      <c r="A101" s="65"/>
      <c r="B101" s="65"/>
      <c r="C101" s="65"/>
      <c r="D101" s="65"/>
      <c r="E101" s="65"/>
      <c r="F101" s="67"/>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row>
    <row r="102" spans="1:38" s="37" customFormat="1">
      <c r="A102" s="65"/>
      <c r="B102" s="65"/>
      <c r="C102" s="65"/>
      <c r="D102" s="65"/>
      <c r="E102" s="65"/>
      <c r="F102" s="67"/>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row>
    <row r="103" spans="1:38" s="37" customFormat="1">
      <c r="A103" s="65"/>
      <c r="B103" s="65"/>
      <c r="C103" s="65"/>
      <c r="D103" s="65"/>
      <c r="E103" s="65"/>
      <c r="F103" s="67"/>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row>
    <row r="104" spans="1:38" s="37" customFormat="1">
      <c r="A104" s="65"/>
      <c r="B104" s="65"/>
      <c r="C104" s="65"/>
      <c r="D104" s="65"/>
      <c r="E104" s="65"/>
      <c r="F104" s="67"/>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row>
    <row r="105" spans="1:38" s="37" customFormat="1">
      <c r="A105" s="65"/>
      <c r="B105" s="65"/>
      <c r="C105" s="65"/>
      <c r="D105" s="65"/>
      <c r="E105" s="65"/>
      <c r="F105" s="67"/>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row>
    <row r="106" spans="1:38" s="37" customFormat="1">
      <c r="A106" s="65"/>
      <c r="B106" s="65"/>
      <c r="C106" s="65"/>
      <c r="D106" s="65"/>
      <c r="E106" s="65"/>
      <c r="F106" s="67"/>
      <c r="G106" s="65"/>
      <c r="H106" s="65"/>
      <c r="I106" s="65"/>
      <c r="J106" s="65"/>
      <c r="K106" s="65"/>
      <c r="L106" s="65"/>
      <c r="M106" s="65"/>
      <c r="N106" s="65"/>
      <c r="O106" s="65"/>
      <c r="P106" s="65"/>
      <c r="Q106" s="65"/>
      <c r="R106" s="65"/>
      <c r="S106" s="65"/>
      <c r="T106" s="65"/>
      <c r="U106" s="65"/>
      <c r="V106" s="65"/>
      <c r="W106" s="65"/>
      <c r="X106" s="65"/>
      <c r="Y106" s="65"/>
      <c r="Z106" s="65"/>
      <c r="AA106" s="65"/>
      <c r="AB106" s="65"/>
      <c r="AC106" s="65"/>
      <c r="AD106" s="65"/>
      <c r="AE106" s="65"/>
      <c r="AF106" s="65"/>
      <c r="AG106" s="65"/>
      <c r="AH106" s="65"/>
      <c r="AI106" s="65"/>
      <c r="AJ106" s="65"/>
      <c r="AK106" s="65"/>
      <c r="AL106" s="65"/>
    </row>
    <row r="107" spans="1:38" s="37" customFormat="1">
      <c r="A107" s="65"/>
      <c r="B107" s="65"/>
      <c r="C107" s="65"/>
      <c r="D107" s="65"/>
      <c r="E107" s="65"/>
      <c r="F107" s="67"/>
      <c r="G107" s="65"/>
      <c r="H107" s="65"/>
      <c r="I107" s="65"/>
      <c r="J107" s="65"/>
      <c r="K107" s="65"/>
      <c r="L107" s="65"/>
      <c r="M107" s="65"/>
      <c r="N107" s="65"/>
      <c r="O107" s="65"/>
      <c r="P107" s="65"/>
      <c r="Q107" s="65"/>
      <c r="R107" s="65"/>
      <c r="S107" s="65"/>
      <c r="T107" s="65"/>
      <c r="U107" s="65"/>
      <c r="V107" s="65"/>
      <c r="W107" s="65"/>
      <c r="X107" s="65"/>
      <c r="Y107" s="65"/>
      <c r="Z107" s="65"/>
      <c r="AA107" s="65"/>
      <c r="AB107" s="65"/>
      <c r="AC107" s="65"/>
      <c r="AD107" s="65"/>
      <c r="AE107" s="65"/>
      <c r="AF107" s="65"/>
      <c r="AG107" s="65"/>
      <c r="AH107" s="65"/>
      <c r="AI107" s="65"/>
      <c r="AJ107" s="65"/>
      <c r="AK107" s="65"/>
      <c r="AL107" s="65"/>
    </row>
    <row r="108" spans="1:38" s="37" customFormat="1">
      <c r="A108" s="65"/>
      <c r="B108" s="65"/>
      <c r="C108" s="65"/>
      <c r="D108" s="65"/>
      <c r="E108" s="65"/>
      <c r="F108" s="67"/>
      <c r="G108" s="65"/>
      <c r="H108" s="65"/>
      <c r="I108" s="65"/>
      <c r="J108" s="65"/>
      <c r="K108" s="65"/>
      <c r="L108" s="65"/>
      <c r="M108" s="65"/>
      <c r="N108" s="65"/>
      <c r="O108" s="65"/>
      <c r="P108" s="65"/>
      <c r="Q108" s="65"/>
      <c r="R108" s="65"/>
      <c r="S108" s="65"/>
      <c r="T108" s="65"/>
      <c r="U108" s="65"/>
      <c r="V108" s="65"/>
      <c r="W108" s="65"/>
      <c r="X108" s="65"/>
      <c r="Y108" s="65"/>
      <c r="Z108" s="65"/>
      <c r="AA108" s="65"/>
      <c r="AB108" s="65"/>
      <c r="AC108" s="65"/>
      <c r="AD108" s="65"/>
      <c r="AE108" s="65"/>
      <c r="AF108" s="65"/>
      <c r="AG108" s="65"/>
      <c r="AH108" s="65"/>
      <c r="AI108" s="65"/>
      <c r="AJ108" s="65"/>
      <c r="AK108" s="65"/>
      <c r="AL108" s="65"/>
    </row>
    <row r="109" spans="1:38" s="37" customFormat="1">
      <c r="A109" s="65"/>
      <c r="B109" s="65"/>
      <c r="C109" s="65"/>
      <c r="D109" s="65"/>
      <c r="E109" s="65"/>
      <c r="F109" s="67"/>
      <c r="G109" s="65"/>
      <c r="H109" s="65"/>
      <c r="I109" s="65"/>
      <c r="J109" s="65"/>
      <c r="K109" s="65"/>
      <c r="L109" s="65"/>
      <c r="M109" s="65"/>
      <c r="N109" s="65"/>
      <c r="O109" s="65"/>
      <c r="P109" s="65"/>
      <c r="Q109" s="65"/>
      <c r="R109" s="65"/>
      <c r="S109" s="65"/>
      <c r="T109" s="65"/>
      <c r="U109" s="65"/>
      <c r="V109" s="65"/>
      <c r="W109" s="65"/>
      <c r="X109" s="65"/>
      <c r="Y109" s="65"/>
      <c r="Z109" s="65"/>
      <c r="AA109" s="65"/>
      <c r="AB109" s="65"/>
      <c r="AC109" s="65"/>
      <c r="AD109" s="65"/>
      <c r="AE109" s="65"/>
      <c r="AF109" s="65"/>
      <c r="AG109" s="65"/>
      <c r="AH109" s="65"/>
      <c r="AI109" s="65"/>
      <c r="AJ109" s="65"/>
      <c r="AK109" s="65"/>
      <c r="AL109" s="65"/>
    </row>
    <row r="110" spans="1:38" s="37" customFormat="1">
      <c r="A110" s="65"/>
      <c r="B110" s="65"/>
      <c r="C110" s="65"/>
      <c r="D110" s="65"/>
      <c r="E110" s="65"/>
      <c r="F110" s="67"/>
      <c r="G110" s="65"/>
      <c r="H110" s="65"/>
      <c r="I110" s="65"/>
      <c r="J110" s="65"/>
      <c r="K110" s="65"/>
      <c r="L110" s="65"/>
      <c r="M110" s="65"/>
      <c r="N110" s="65"/>
      <c r="O110" s="65"/>
      <c r="P110" s="65"/>
      <c r="Q110" s="65"/>
      <c r="R110" s="65"/>
      <c r="S110" s="65"/>
      <c r="T110" s="65"/>
      <c r="U110" s="65"/>
      <c r="V110" s="65"/>
      <c r="W110" s="65"/>
      <c r="X110" s="65"/>
      <c r="Y110" s="65"/>
      <c r="Z110" s="65"/>
      <c r="AA110" s="65"/>
      <c r="AB110" s="65"/>
      <c r="AC110" s="65"/>
      <c r="AD110" s="65"/>
      <c r="AE110" s="65"/>
      <c r="AF110" s="65"/>
      <c r="AG110" s="65"/>
      <c r="AH110" s="65"/>
      <c r="AI110" s="65"/>
      <c r="AJ110" s="65"/>
      <c r="AK110" s="65"/>
      <c r="AL110" s="65"/>
    </row>
    <row r="111" spans="1:38" s="37" customFormat="1">
      <c r="A111" s="65"/>
      <c r="B111" s="65"/>
      <c r="C111" s="65"/>
      <c r="D111" s="65"/>
      <c r="E111" s="65"/>
      <c r="F111" s="67"/>
      <c r="G111" s="65"/>
      <c r="H111" s="65"/>
      <c r="I111" s="65"/>
      <c r="J111" s="65"/>
      <c r="K111" s="65"/>
      <c r="L111" s="65"/>
      <c r="M111" s="65"/>
      <c r="N111" s="65"/>
      <c r="O111" s="65"/>
      <c r="P111" s="65"/>
      <c r="Q111" s="65"/>
      <c r="R111" s="65"/>
      <c r="S111" s="65"/>
      <c r="T111" s="65"/>
      <c r="U111" s="65"/>
      <c r="V111" s="65"/>
      <c r="W111" s="65"/>
      <c r="X111" s="65"/>
      <c r="Y111" s="65"/>
      <c r="Z111" s="65"/>
      <c r="AA111" s="65"/>
      <c r="AB111" s="65"/>
      <c r="AC111" s="65"/>
      <c r="AD111" s="65"/>
      <c r="AE111" s="65"/>
      <c r="AF111" s="65"/>
      <c r="AG111" s="65"/>
      <c r="AH111" s="65"/>
      <c r="AI111" s="65"/>
      <c r="AJ111" s="65"/>
      <c r="AK111" s="65"/>
      <c r="AL111" s="65"/>
    </row>
    <row r="112" spans="1:38" s="37" customFormat="1">
      <c r="A112" s="65"/>
      <c r="B112" s="65"/>
      <c r="C112" s="65"/>
      <c r="D112" s="65"/>
      <c r="E112" s="65"/>
      <c r="F112" s="67"/>
      <c r="G112" s="65"/>
      <c r="H112" s="65"/>
      <c r="I112" s="65"/>
      <c r="J112" s="65"/>
      <c r="K112" s="65"/>
      <c r="L112" s="65"/>
      <c r="M112" s="65"/>
      <c r="N112" s="65"/>
      <c r="O112" s="65"/>
      <c r="P112" s="65"/>
      <c r="Q112" s="65"/>
      <c r="R112" s="65"/>
      <c r="S112" s="65"/>
      <c r="T112" s="65"/>
      <c r="U112" s="65"/>
      <c r="V112" s="65"/>
      <c r="W112" s="65"/>
      <c r="X112" s="65"/>
      <c r="Y112" s="65"/>
      <c r="Z112" s="65"/>
      <c r="AA112" s="65"/>
      <c r="AB112" s="65"/>
      <c r="AC112" s="65"/>
      <c r="AD112" s="65"/>
      <c r="AE112" s="65"/>
      <c r="AF112" s="65"/>
      <c r="AG112" s="65"/>
      <c r="AH112" s="65"/>
      <c r="AI112" s="65"/>
      <c r="AJ112" s="65"/>
      <c r="AK112" s="65"/>
      <c r="AL112" s="65"/>
    </row>
    <row r="113" spans="1:38" s="37" customFormat="1">
      <c r="A113" s="65"/>
      <c r="B113" s="65"/>
      <c r="C113" s="65"/>
      <c r="D113" s="65"/>
      <c r="E113" s="65"/>
      <c r="F113" s="67"/>
      <c r="G113" s="65"/>
      <c r="H113" s="65"/>
      <c r="I113" s="65"/>
      <c r="J113" s="65"/>
      <c r="K113" s="65"/>
      <c r="L113" s="65"/>
      <c r="M113" s="65"/>
      <c r="N113" s="65"/>
      <c r="O113" s="65"/>
      <c r="P113" s="65"/>
      <c r="Q113" s="65"/>
      <c r="R113" s="65"/>
      <c r="S113" s="65"/>
      <c r="T113" s="65"/>
      <c r="U113" s="65"/>
      <c r="V113" s="65"/>
      <c r="W113" s="65"/>
      <c r="X113" s="65"/>
      <c r="Y113" s="65"/>
      <c r="Z113" s="65"/>
      <c r="AA113" s="65"/>
      <c r="AB113" s="65"/>
      <c r="AC113" s="65"/>
      <c r="AD113" s="65"/>
      <c r="AE113" s="65"/>
      <c r="AF113" s="65"/>
      <c r="AG113" s="65"/>
      <c r="AH113" s="65"/>
      <c r="AI113" s="65"/>
      <c r="AJ113" s="65"/>
      <c r="AK113" s="65"/>
      <c r="AL113" s="65"/>
    </row>
    <row r="114" spans="1:38" s="37" customFormat="1">
      <c r="A114" s="65"/>
      <c r="B114" s="65"/>
      <c r="C114" s="65"/>
      <c r="D114" s="65"/>
      <c r="E114" s="65"/>
      <c r="F114" s="67"/>
      <c r="G114" s="65"/>
      <c r="H114" s="65"/>
      <c r="I114" s="65"/>
      <c r="J114" s="65"/>
      <c r="K114" s="65"/>
      <c r="L114" s="65"/>
      <c r="M114" s="65"/>
      <c r="N114" s="65"/>
      <c r="O114" s="65"/>
      <c r="P114" s="65"/>
      <c r="Q114" s="65"/>
      <c r="R114" s="65"/>
      <c r="S114" s="65"/>
      <c r="T114" s="65"/>
      <c r="U114" s="65"/>
      <c r="V114" s="65"/>
      <c r="W114" s="65"/>
      <c r="X114" s="65"/>
      <c r="Y114" s="65"/>
      <c r="Z114" s="65"/>
      <c r="AA114" s="65"/>
      <c r="AB114" s="65"/>
      <c r="AC114" s="65"/>
      <c r="AD114" s="65"/>
      <c r="AE114" s="65"/>
      <c r="AF114" s="65"/>
      <c r="AG114" s="65"/>
      <c r="AH114" s="65"/>
      <c r="AI114" s="65"/>
      <c r="AJ114" s="65"/>
      <c r="AK114" s="65"/>
      <c r="AL114" s="65"/>
    </row>
    <row r="115" spans="1:38" s="37" customFormat="1">
      <c r="A115" s="65"/>
      <c r="B115" s="65"/>
      <c r="C115" s="65"/>
      <c r="D115" s="65"/>
      <c r="E115" s="65"/>
      <c r="F115" s="67"/>
      <c r="G115" s="65"/>
      <c r="H115" s="65"/>
      <c r="I115" s="65"/>
      <c r="J115" s="65"/>
      <c r="K115" s="65"/>
      <c r="L115" s="65"/>
      <c r="M115" s="65"/>
      <c r="N115" s="65"/>
      <c r="O115" s="65"/>
      <c r="P115" s="65"/>
      <c r="Q115" s="65"/>
      <c r="R115" s="65"/>
      <c r="S115" s="65"/>
      <c r="T115" s="65"/>
      <c r="U115" s="65"/>
      <c r="V115" s="65"/>
      <c r="W115" s="65"/>
      <c r="X115" s="65"/>
      <c r="Y115" s="65"/>
      <c r="Z115" s="65"/>
      <c r="AA115" s="65"/>
      <c r="AB115" s="65"/>
      <c r="AC115" s="65"/>
      <c r="AD115" s="65"/>
      <c r="AE115" s="65"/>
      <c r="AF115" s="65"/>
      <c r="AG115" s="65"/>
      <c r="AH115" s="65"/>
      <c r="AI115" s="65"/>
      <c r="AJ115" s="65"/>
      <c r="AK115" s="65"/>
      <c r="AL115" s="65"/>
    </row>
    <row r="116" spans="1:38" s="37" customFormat="1">
      <c r="A116" s="65"/>
      <c r="B116" s="65"/>
      <c r="C116" s="65"/>
      <c r="D116" s="65"/>
      <c r="E116" s="65"/>
      <c r="F116" s="67"/>
      <c r="G116" s="65"/>
      <c r="H116" s="65"/>
      <c r="I116" s="65"/>
      <c r="J116" s="65"/>
      <c r="K116" s="65"/>
      <c r="L116" s="65"/>
      <c r="M116" s="65"/>
      <c r="N116" s="65"/>
      <c r="O116" s="65"/>
      <c r="P116" s="65"/>
      <c r="Q116" s="65"/>
      <c r="R116" s="65"/>
      <c r="S116" s="65"/>
      <c r="T116" s="65"/>
      <c r="U116" s="65"/>
      <c r="V116" s="65"/>
      <c r="W116" s="65"/>
      <c r="X116" s="65"/>
      <c r="Y116" s="65"/>
      <c r="Z116" s="65"/>
      <c r="AA116" s="65"/>
      <c r="AB116" s="65"/>
      <c r="AC116" s="65"/>
      <c r="AD116" s="65"/>
      <c r="AE116" s="65"/>
      <c r="AF116" s="65"/>
      <c r="AG116" s="65"/>
      <c r="AH116" s="65"/>
      <c r="AI116" s="65"/>
      <c r="AJ116" s="65"/>
      <c r="AK116" s="65"/>
      <c r="AL116" s="65"/>
    </row>
    <row r="117" spans="1:38" s="37" customFormat="1">
      <c r="A117" s="65"/>
      <c r="B117" s="65"/>
      <c r="C117" s="65"/>
      <c r="D117" s="65"/>
      <c r="E117" s="65"/>
      <c r="F117" s="67"/>
      <c r="G117" s="65"/>
      <c r="H117" s="65"/>
      <c r="I117" s="65"/>
      <c r="J117" s="65"/>
      <c r="K117" s="65"/>
      <c r="L117" s="65"/>
      <c r="M117" s="65"/>
      <c r="N117" s="65"/>
      <c r="O117" s="65"/>
      <c r="P117" s="65"/>
      <c r="Q117" s="65"/>
      <c r="R117" s="65"/>
      <c r="S117" s="65"/>
      <c r="T117" s="65"/>
      <c r="U117" s="65"/>
      <c r="V117" s="65"/>
      <c r="W117" s="65"/>
      <c r="X117" s="65"/>
      <c r="Y117" s="65"/>
      <c r="Z117" s="65"/>
      <c r="AA117" s="65"/>
      <c r="AB117" s="65"/>
      <c r="AC117" s="65"/>
      <c r="AD117" s="65"/>
      <c r="AE117" s="65"/>
      <c r="AF117" s="65"/>
      <c r="AG117" s="65"/>
      <c r="AH117" s="65"/>
      <c r="AI117" s="65"/>
      <c r="AJ117" s="65"/>
      <c r="AK117" s="65"/>
      <c r="AL117" s="65"/>
    </row>
    <row r="118" spans="1:38" s="37" customFormat="1">
      <c r="A118" s="65"/>
      <c r="B118" s="65"/>
      <c r="C118" s="65"/>
      <c r="D118" s="65"/>
      <c r="E118" s="65"/>
      <c r="F118" s="67"/>
      <c r="G118" s="65"/>
      <c r="H118" s="65"/>
      <c r="I118" s="65"/>
      <c r="J118" s="65"/>
      <c r="K118" s="65"/>
      <c r="L118" s="65"/>
      <c r="M118" s="65"/>
      <c r="N118" s="65"/>
      <c r="O118" s="65"/>
      <c r="P118" s="65"/>
      <c r="Q118" s="65"/>
      <c r="R118" s="65"/>
      <c r="S118" s="65"/>
      <c r="T118" s="65"/>
      <c r="U118" s="65"/>
      <c r="V118" s="65"/>
      <c r="W118" s="65"/>
      <c r="X118" s="65"/>
      <c r="Y118" s="65"/>
      <c r="Z118" s="65"/>
      <c r="AA118" s="65"/>
      <c r="AB118" s="65"/>
      <c r="AC118" s="65"/>
      <c r="AD118" s="65"/>
      <c r="AE118" s="65"/>
      <c r="AF118" s="65"/>
      <c r="AG118" s="65"/>
      <c r="AH118" s="65"/>
      <c r="AI118" s="65"/>
      <c r="AJ118" s="65"/>
      <c r="AK118" s="65"/>
      <c r="AL118" s="65"/>
    </row>
    <row r="119" spans="1:38" s="37" customFormat="1">
      <c r="A119" s="65"/>
      <c r="B119" s="65"/>
      <c r="C119" s="65"/>
      <c r="D119" s="65"/>
      <c r="E119" s="65"/>
      <c r="F119" s="67"/>
      <c r="G119" s="65"/>
      <c r="H119" s="65"/>
      <c r="I119" s="65"/>
      <c r="J119" s="65"/>
      <c r="K119" s="65"/>
      <c r="L119" s="65"/>
      <c r="M119" s="65"/>
      <c r="N119" s="65"/>
      <c r="O119" s="65"/>
      <c r="P119" s="65"/>
      <c r="Q119" s="65"/>
      <c r="R119" s="65"/>
      <c r="S119" s="65"/>
      <c r="T119" s="65"/>
      <c r="U119" s="65"/>
      <c r="V119" s="65"/>
      <c r="W119" s="65"/>
      <c r="X119" s="65"/>
      <c r="Y119" s="65"/>
      <c r="Z119" s="65"/>
      <c r="AA119" s="65"/>
      <c r="AB119" s="65"/>
      <c r="AC119" s="65"/>
      <c r="AD119" s="65"/>
      <c r="AE119" s="65"/>
      <c r="AF119" s="65"/>
      <c r="AG119" s="65"/>
      <c r="AH119" s="65"/>
      <c r="AI119" s="65"/>
      <c r="AJ119" s="65"/>
      <c r="AK119" s="65"/>
      <c r="AL119" s="65"/>
    </row>
    <row r="120" spans="1:38" s="37" customFormat="1">
      <c r="A120" s="65"/>
      <c r="B120" s="65"/>
      <c r="C120" s="65"/>
      <c r="D120" s="65"/>
      <c r="E120" s="65"/>
      <c r="F120" s="67"/>
      <c r="G120" s="65"/>
      <c r="H120" s="65"/>
      <c r="I120" s="65"/>
      <c r="J120" s="65"/>
      <c r="K120" s="65"/>
      <c r="L120" s="65"/>
      <c r="M120" s="65"/>
      <c r="N120" s="65"/>
      <c r="O120" s="65"/>
      <c r="P120" s="65"/>
      <c r="Q120" s="65"/>
      <c r="R120" s="65"/>
      <c r="S120" s="65"/>
      <c r="T120" s="65"/>
      <c r="U120" s="65"/>
      <c r="V120" s="65"/>
      <c r="W120" s="65"/>
      <c r="X120" s="65"/>
      <c r="Y120" s="65"/>
      <c r="Z120" s="65"/>
      <c r="AA120" s="65"/>
      <c r="AB120" s="65"/>
      <c r="AC120" s="65"/>
      <c r="AD120" s="65"/>
      <c r="AE120" s="65"/>
      <c r="AF120" s="65"/>
      <c r="AG120" s="65"/>
      <c r="AH120" s="65"/>
      <c r="AI120" s="65"/>
      <c r="AJ120" s="65"/>
      <c r="AK120" s="65"/>
      <c r="AL120" s="65"/>
    </row>
    <row r="121" spans="1:38" s="37" customFormat="1">
      <c r="A121" s="65"/>
      <c r="B121" s="65"/>
      <c r="C121" s="65"/>
      <c r="D121" s="65"/>
      <c r="E121" s="65"/>
      <c r="F121" s="67"/>
      <c r="G121" s="65"/>
      <c r="H121" s="65"/>
      <c r="I121" s="65"/>
      <c r="J121" s="65"/>
      <c r="K121" s="65"/>
      <c r="L121" s="65"/>
      <c r="M121" s="65"/>
      <c r="N121" s="65"/>
      <c r="O121" s="65"/>
      <c r="P121" s="65"/>
      <c r="Q121" s="65"/>
      <c r="R121" s="65"/>
      <c r="S121" s="65"/>
      <c r="T121" s="65"/>
      <c r="U121" s="65"/>
      <c r="V121" s="65"/>
      <c r="W121" s="65"/>
      <c r="X121" s="65"/>
      <c r="Y121" s="65"/>
      <c r="Z121" s="65"/>
      <c r="AA121" s="65"/>
      <c r="AB121" s="65"/>
      <c r="AC121" s="65"/>
      <c r="AD121" s="65"/>
      <c r="AE121" s="65"/>
      <c r="AF121" s="65"/>
      <c r="AG121" s="65"/>
      <c r="AH121" s="65"/>
      <c r="AI121" s="65"/>
      <c r="AJ121" s="65"/>
      <c r="AK121" s="65"/>
      <c r="AL121" s="65"/>
    </row>
    <row r="122" spans="1:38" s="37" customFormat="1">
      <c r="A122" s="65"/>
      <c r="B122" s="65"/>
      <c r="C122" s="65"/>
      <c r="D122" s="65"/>
      <c r="E122" s="65"/>
      <c r="F122" s="67"/>
      <c r="G122" s="65"/>
      <c r="H122" s="65"/>
      <c r="I122" s="65"/>
      <c r="J122" s="65"/>
      <c r="K122" s="65"/>
      <c r="L122" s="65"/>
      <c r="M122" s="65"/>
      <c r="N122" s="65"/>
      <c r="O122" s="65"/>
      <c r="P122" s="65"/>
      <c r="Q122" s="65"/>
      <c r="R122" s="65"/>
      <c r="S122" s="65"/>
      <c r="T122" s="65"/>
      <c r="U122" s="65"/>
      <c r="V122" s="65"/>
      <c r="W122" s="65"/>
      <c r="X122" s="65"/>
      <c r="Y122" s="65"/>
      <c r="Z122" s="65"/>
      <c r="AA122" s="65"/>
      <c r="AB122" s="65"/>
      <c r="AC122" s="65"/>
      <c r="AD122" s="65"/>
      <c r="AE122" s="65"/>
      <c r="AF122" s="65"/>
      <c r="AG122" s="65"/>
      <c r="AH122" s="65"/>
      <c r="AI122" s="65"/>
      <c r="AJ122" s="65"/>
      <c r="AK122" s="65"/>
      <c r="AL122" s="65"/>
    </row>
    <row r="123" spans="1:38" s="37" customFormat="1">
      <c r="A123" s="65"/>
      <c r="B123" s="65"/>
      <c r="C123" s="65"/>
      <c r="D123" s="65"/>
      <c r="E123" s="65"/>
      <c r="F123" s="67"/>
      <c r="G123" s="65"/>
      <c r="H123" s="65"/>
      <c r="I123" s="65"/>
      <c r="J123" s="65"/>
      <c r="K123" s="65"/>
      <c r="L123" s="65"/>
      <c r="M123" s="65"/>
      <c r="N123" s="65"/>
      <c r="O123" s="65"/>
      <c r="P123" s="65"/>
      <c r="Q123" s="65"/>
      <c r="R123" s="65"/>
      <c r="S123" s="65"/>
      <c r="T123" s="65"/>
      <c r="U123" s="65"/>
      <c r="V123" s="65"/>
      <c r="W123" s="65"/>
      <c r="X123" s="65"/>
      <c r="Y123" s="65"/>
      <c r="Z123" s="65"/>
      <c r="AA123" s="65"/>
      <c r="AB123" s="65"/>
      <c r="AC123" s="65"/>
      <c r="AD123" s="65"/>
      <c r="AE123" s="65"/>
      <c r="AF123" s="65"/>
      <c r="AG123" s="65"/>
      <c r="AH123" s="65"/>
      <c r="AI123" s="65"/>
      <c r="AJ123" s="65"/>
      <c r="AK123" s="65"/>
      <c r="AL123" s="65"/>
    </row>
    <row r="124" spans="1:38" s="37" customFormat="1">
      <c r="A124" s="65"/>
      <c r="B124" s="65"/>
      <c r="C124" s="65"/>
      <c r="D124" s="65"/>
      <c r="E124" s="65"/>
      <c r="F124" s="67"/>
      <c r="G124" s="65"/>
      <c r="H124" s="65"/>
      <c r="I124" s="65"/>
      <c r="J124" s="65"/>
      <c r="K124" s="65"/>
      <c r="L124" s="65"/>
      <c r="M124" s="65"/>
      <c r="N124" s="65"/>
      <c r="O124" s="65"/>
      <c r="P124" s="65"/>
      <c r="Q124" s="65"/>
      <c r="R124" s="65"/>
      <c r="S124" s="65"/>
      <c r="T124" s="65"/>
      <c r="U124" s="65"/>
      <c r="V124" s="65"/>
      <c r="W124" s="65"/>
      <c r="X124" s="65"/>
      <c r="Y124" s="65"/>
      <c r="Z124" s="65"/>
      <c r="AA124" s="65"/>
      <c r="AB124" s="65"/>
      <c r="AC124" s="65"/>
      <c r="AD124" s="65"/>
      <c r="AE124" s="65"/>
      <c r="AF124" s="65"/>
      <c r="AG124" s="65"/>
      <c r="AH124" s="65"/>
      <c r="AI124" s="65"/>
      <c r="AJ124" s="65"/>
      <c r="AK124" s="65"/>
      <c r="AL124" s="65"/>
    </row>
    <row r="125" spans="1:38" s="37" customFormat="1">
      <c r="A125" s="65"/>
      <c r="B125" s="65"/>
      <c r="C125" s="65"/>
      <c r="D125" s="65"/>
      <c r="E125" s="65"/>
      <c r="F125" s="67"/>
      <c r="G125" s="65"/>
      <c r="H125" s="65"/>
      <c r="I125" s="65"/>
      <c r="J125" s="65"/>
      <c r="K125" s="65"/>
      <c r="L125" s="65"/>
      <c r="M125" s="65"/>
      <c r="N125" s="65"/>
      <c r="O125" s="65"/>
      <c r="P125" s="65"/>
      <c r="Q125" s="65"/>
      <c r="R125" s="65"/>
      <c r="S125" s="65"/>
      <c r="T125" s="65"/>
      <c r="U125" s="65"/>
      <c r="V125" s="65"/>
      <c r="W125" s="65"/>
      <c r="X125" s="65"/>
      <c r="Y125" s="65"/>
      <c r="Z125" s="65"/>
      <c r="AA125" s="65"/>
      <c r="AB125" s="65"/>
      <c r="AC125" s="65"/>
      <c r="AD125" s="65"/>
      <c r="AE125" s="65"/>
      <c r="AF125" s="65"/>
      <c r="AG125" s="65"/>
      <c r="AH125" s="65"/>
      <c r="AI125" s="65"/>
      <c r="AJ125" s="65"/>
      <c r="AK125" s="65"/>
      <c r="AL125" s="65"/>
    </row>
    <row r="126" spans="1:38" s="37" customFormat="1">
      <c r="A126" s="65"/>
      <c r="B126" s="65"/>
      <c r="C126" s="65"/>
      <c r="D126" s="65"/>
      <c r="E126" s="65"/>
      <c r="F126" s="67"/>
      <c r="G126" s="65"/>
      <c r="H126" s="65"/>
      <c r="I126" s="65"/>
      <c r="J126" s="65"/>
      <c r="K126" s="65"/>
      <c r="L126" s="65"/>
      <c r="M126" s="65"/>
      <c r="N126" s="65"/>
      <c r="O126" s="65"/>
      <c r="P126" s="65"/>
      <c r="Q126" s="65"/>
      <c r="R126" s="65"/>
      <c r="S126" s="65"/>
      <c r="T126" s="65"/>
      <c r="U126" s="65"/>
      <c r="V126" s="65"/>
      <c r="W126" s="65"/>
      <c r="X126" s="65"/>
      <c r="Y126" s="65"/>
      <c r="Z126" s="65"/>
      <c r="AA126" s="65"/>
      <c r="AB126" s="65"/>
      <c r="AC126" s="65"/>
      <c r="AD126" s="65"/>
      <c r="AE126" s="65"/>
      <c r="AF126" s="65"/>
      <c r="AG126" s="65"/>
      <c r="AH126" s="65"/>
      <c r="AI126" s="65"/>
      <c r="AJ126" s="65"/>
      <c r="AK126" s="65"/>
      <c r="AL126" s="65"/>
    </row>
    <row r="127" spans="1:38" s="37" customFormat="1">
      <c r="A127" s="65"/>
      <c r="B127" s="65"/>
      <c r="C127" s="65"/>
      <c r="D127" s="65"/>
      <c r="E127" s="65"/>
      <c r="F127" s="67"/>
      <c r="G127" s="65"/>
      <c r="H127" s="65"/>
      <c r="I127" s="65"/>
      <c r="J127" s="65"/>
      <c r="K127" s="65"/>
      <c r="L127" s="65"/>
      <c r="M127" s="65"/>
      <c r="N127" s="65"/>
      <c r="O127" s="65"/>
      <c r="P127" s="65"/>
      <c r="Q127" s="65"/>
      <c r="R127" s="65"/>
      <c r="S127" s="65"/>
      <c r="T127" s="65"/>
      <c r="U127" s="65"/>
      <c r="V127" s="65"/>
      <c r="W127" s="65"/>
      <c r="X127" s="65"/>
      <c r="Y127" s="65"/>
      <c r="Z127" s="65"/>
      <c r="AA127" s="65"/>
      <c r="AB127" s="65"/>
      <c r="AC127" s="65"/>
      <c r="AD127" s="65"/>
      <c r="AE127" s="65"/>
      <c r="AF127" s="65"/>
      <c r="AG127" s="65"/>
      <c r="AH127" s="65"/>
      <c r="AI127" s="65"/>
      <c r="AJ127" s="65"/>
      <c r="AK127" s="65"/>
      <c r="AL127" s="65"/>
    </row>
    <row r="128" spans="1:38" s="37" customFormat="1">
      <c r="A128" s="65"/>
      <c r="B128" s="65"/>
      <c r="C128" s="65"/>
      <c r="D128" s="65"/>
      <c r="E128" s="65"/>
      <c r="F128" s="67"/>
      <c r="G128" s="65"/>
      <c r="H128" s="65"/>
      <c r="I128" s="65"/>
      <c r="J128" s="65"/>
      <c r="K128" s="65"/>
      <c r="L128" s="65"/>
      <c r="M128" s="65"/>
      <c r="N128" s="65"/>
      <c r="O128" s="65"/>
      <c r="P128" s="65"/>
      <c r="Q128" s="65"/>
      <c r="R128" s="65"/>
      <c r="S128" s="65"/>
      <c r="T128" s="65"/>
      <c r="U128" s="65"/>
      <c r="V128" s="65"/>
      <c r="W128" s="65"/>
      <c r="X128" s="65"/>
      <c r="Y128" s="65"/>
      <c r="Z128" s="65"/>
      <c r="AA128" s="65"/>
      <c r="AB128" s="65"/>
      <c r="AC128" s="65"/>
      <c r="AD128" s="65"/>
      <c r="AE128" s="65"/>
      <c r="AF128" s="65"/>
      <c r="AG128" s="65"/>
      <c r="AH128" s="65"/>
      <c r="AI128" s="65"/>
      <c r="AJ128" s="65"/>
      <c r="AK128" s="65"/>
      <c r="AL128" s="65"/>
    </row>
    <row r="129" spans="1:38" s="37" customFormat="1">
      <c r="A129" s="65"/>
      <c r="B129" s="65"/>
      <c r="C129" s="65"/>
      <c r="D129" s="65"/>
      <c r="E129" s="65"/>
      <c r="F129" s="67"/>
      <c r="G129" s="65"/>
      <c r="H129" s="65"/>
      <c r="I129" s="65"/>
      <c r="J129" s="65"/>
      <c r="K129" s="65"/>
      <c r="L129" s="65"/>
      <c r="M129" s="65"/>
      <c r="N129" s="65"/>
      <c r="O129" s="65"/>
      <c r="P129" s="65"/>
      <c r="Q129" s="65"/>
      <c r="R129" s="65"/>
      <c r="S129" s="65"/>
      <c r="T129" s="65"/>
      <c r="U129" s="65"/>
      <c r="V129" s="65"/>
      <c r="W129" s="65"/>
      <c r="X129" s="65"/>
      <c r="Y129" s="65"/>
      <c r="Z129" s="65"/>
      <c r="AA129" s="65"/>
      <c r="AB129" s="65"/>
      <c r="AC129" s="65"/>
      <c r="AD129" s="65"/>
      <c r="AE129" s="65"/>
      <c r="AF129" s="65"/>
      <c r="AG129" s="65"/>
      <c r="AH129" s="65"/>
      <c r="AI129" s="65"/>
      <c r="AJ129" s="65"/>
      <c r="AK129" s="65"/>
      <c r="AL129" s="65"/>
    </row>
    <row r="130" spans="1:38" s="37" customFormat="1">
      <c r="A130" s="65"/>
      <c r="B130" s="65"/>
      <c r="C130" s="65"/>
      <c r="D130" s="65"/>
      <c r="E130" s="65"/>
      <c r="F130" s="67"/>
      <c r="G130" s="65"/>
      <c r="H130" s="65"/>
      <c r="I130" s="65"/>
      <c r="J130" s="65"/>
      <c r="K130" s="65"/>
      <c r="L130" s="65"/>
      <c r="M130" s="65"/>
      <c r="N130" s="65"/>
      <c r="O130" s="65"/>
      <c r="P130" s="65"/>
      <c r="Q130" s="65"/>
      <c r="R130" s="65"/>
      <c r="S130" s="65"/>
      <c r="T130" s="65"/>
      <c r="U130" s="65"/>
      <c r="V130" s="65"/>
      <c r="W130" s="65"/>
      <c r="X130" s="65"/>
      <c r="Y130" s="65"/>
      <c r="Z130" s="65"/>
      <c r="AA130" s="65"/>
      <c r="AB130" s="65"/>
      <c r="AC130" s="65"/>
      <c r="AD130" s="65"/>
      <c r="AE130" s="65"/>
      <c r="AF130" s="65"/>
      <c r="AG130" s="65"/>
      <c r="AH130" s="65"/>
      <c r="AI130" s="65"/>
      <c r="AJ130" s="65"/>
      <c r="AK130" s="65"/>
      <c r="AL130" s="65"/>
    </row>
    <row r="131" spans="1:38" s="37" customFormat="1">
      <c r="A131" s="65"/>
      <c r="B131" s="65"/>
      <c r="C131" s="65"/>
      <c r="D131" s="65"/>
      <c r="E131" s="65"/>
      <c r="F131" s="67"/>
      <c r="G131" s="65"/>
      <c r="H131" s="65"/>
      <c r="I131" s="65"/>
      <c r="J131" s="65"/>
      <c r="K131" s="65"/>
      <c r="L131" s="65"/>
      <c r="M131" s="65"/>
      <c r="N131" s="65"/>
      <c r="O131" s="65"/>
      <c r="P131" s="65"/>
      <c r="Q131" s="65"/>
      <c r="R131" s="65"/>
      <c r="S131" s="65"/>
      <c r="T131" s="65"/>
      <c r="U131" s="65"/>
      <c r="V131" s="65"/>
      <c r="W131" s="65"/>
      <c r="X131" s="65"/>
      <c r="Y131" s="65"/>
      <c r="Z131" s="65"/>
      <c r="AA131" s="65"/>
      <c r="AB131" s="65"/>
      <c r="AC131" s="65"/>
      <c r="AD131" s="65"/>
      <c r="AE131" s="65"/>
      <c r="AF131" s="65"/>
      <c r="AG131" s="65"/>
      <c r="AH131" s="65"/>
      <c r="AI131" s="65"/>
      <c r="AJ131" s="65"/>
      <c r="AK131" s="65"/>
      <c r="AL131" s="65"/>
    </row>
    <row r="132" spans="1:38" s="37" customFormat="1">
      <c r="A132" s="65"/>
      <c r="B132" s="65"/>
      <c r="C132" s="65"/>
      <c r="D132" s="65"/>
      <c r="E132" s="65"/>
      <c r="F132" s="67"/>
      <c r="G132" s="65"/>
      <c r="H132" s="65"/>
      <c r="I132" s="65"/>
      <c r="J132" s="65"/>
      <c r="K132" s="65"/>
      <c r="L132" s="65"/>
      <c r="M132" s="65"/>
      <c r="N132" s="65"/>
      <c r="O132" s="65"/>
      <c r="P132" s="65"/>
      <c r="Q132" s="65"/>
      <c r="R132" s="65"/>
      <c r="S132" s="65"/>
      <c r="T132" s="65"/>
      <c r="U132" s="65"/>
      <c r="V132" s="65"/>
      <c r="W132" s="65"/>
      <c r="X132" s="65"/>
      <c r="Y132" s="65"/>
      <c r="Z132" s="65"/>
      <c r="AA132" s="65"/>
      <c r="AB132" s="65"/>
      <c r="AC132" s="65"/>
      <c r="AD132" s="65"/>
      <c r="AE132" s="65"/>
      <c r="AF132" s="65"/>
      <c r="AG132" s="65"/>
      <c r="AH132" s="65"/>
      <c r="AI132" s="65"/>
      <c r="AJ132" s="65"/>
      <c r="AK132" s="65"/>
      <c r="AL132" s="65"/>
    </row>
    <row r="133" spans="1:38" s="37" customFormat="1">
      <c r="A133" s="65"/>
      <c r="B133" s="65"/>
      <c r="C133" s="65"/>
      <c r="D133" s="65"/>
      <c r="E133" s="65"/>
      <c r="F133" s="67"/>
      <c r="G133" s="65"/>
      <c r="H133" s="65"/>
      <c r="I133" s="65"/>
      <c r="J133" s="65"/>
      <c r="K133" s="65"/>
      <c r="L133" s="65"/>
      <c r="M133" s="65"/>
      <c r="N133" s="65"/>
      <c r="O133" s="65"/>
      <c r="P133" s="65"/>
      <c r="Q133" s="65"/>
      <c r="R133" s="65"/>
      <c r="S133" s="65"/>
      <c r="T133" s="65"/>
      <c r="U133" s="65"/>
      <c r="V133" s="65"/>
      <c r="W133" s="65"/>
      <c r="X133" s="65"/>
      <c r="Y133" s="65"/>
      <c r="Z133" s="65"/>
      <c r="AA133" s="65"/>
      <c r="AB133" s="65"/>
      <c r="AC133" s="65"/>
      <c r="AD133" s="65"/>
      <c r="AE133" s="65"/>
      <c r="AF133" s="65"/>
      <c r="AG133" s="65"/>
      <c r="AH133" s="65"/>
      <c r="AI133" s="65"/>
      <c r="AJ133" s="65"/>
      <c r="AK133" s="65"/>
      <c r="AL133" s="65"/>
    </row>
    <row r="134" spans="1:38" s="37" customFormat="1">
      <c r="A134" s="65"/>
      <c r="B134" s="65"/>
      <c r="C134" s="65"/>
      <c r="D134" s="65"/>
      <c r="E134" s="65"/>
      <c r="F134" s="67"/>
      <c r="G134" s="65"/>
      <c r="H134" s="65"/>
      <c r="I134" s="65"/>
      <c r="J134" s="65"/>
      <c r="K134" s="65"/>
      <c r="L134" s="65"/>
      <c r="M134" s="65"/>
      <c r="N134" s="65"/>
      <c r="O134" s="65"/>
      <c r="P134" s="65"/>
      <c r="Q134" s="65"/>
      <c r="R134" s="65"/>
      <c r="S134" s="65"/>
      <c r="T134" s="65"/>
      <c r="U134" s="65"/>
      <c r="V134" s="65"/>
      <c r="W134" s="65"/>
      <c r="X134" s="65"/>
      <c r="Y134" s="65"/>
      <c r="Z134" s="65"/>
      <c r="AA134" s="65"/>
      <c r="AB134" s="65"/>
      <c r="AC134" s="65"/>
      <c r="AD134" s="65"/>
      <c r="AE134" s="65"/>
      <c r="AF134" s="65"/>
      <c r="AG134" s="65"/>
      <c r="AH134" s="65"/>
      <c r="AI134" s="65"/>
      <c r="AJ134" s="65"/>
      <c r="AK134" s="65"/>
      <c r="AL134" s="65"/>
    </row>
    <row r="135" spans="1:38" s="37" customFormat="1">
      <c r="A135" s="65"/>
      <c r="B135" s="65"/>
      <c r="C135" s="65"/>
      <c r="D135" s="65"/>
      <c r="E135" s="65"/>
      <c r="F135" s="67"/>
      <c r="G135" s="65"/>
      <c r="H135" s="65"/>
      <c r="I135" s="65"/>
      <c r="J135" s="65"/>
      <c r="K135" s="65"/>
      <c r="L135" s="65"/>
      <c r="M135" s="65"/>
      <c r="N135" s="65"/>
      <c r="O135" s="65"/>
      <c r="P135" s="65"/>
      <c r="Q135" s="65"/>
      <c r="R135" s="65"/>
      <c r="S135" s="65"/>
      <c r="T135" s="65"/>
      <c r="U135" s="65"/>
      <c r="V135" s="65"/>
      <c r="W135" s="65"/>
      <c r="X135" s="65"/>
      <c r="Y135" s="65"/>
      <c r="Z135" s="65"/>
      <c r="AA135" s="65"/>
      <c r="AB135" s="65"/>
      <c r="AC135" s="65"/>
      <c r="AD135" s="65"/>
      <c r="AE135" s="65"/>
      <c r="AF135" s="65"/>
      <c r="AG135" s="65"/>
      <c r="AH135" s="65"/>
      <c r="AI135" s="65"/>
      <c r="AJ135" s="65"/>
      <c r="AK135" s="65"/>
      <c r="AL135" s="65"/>
    </row>
    <row r="136" spans="1:38" s="37" customFormat="1">
      <c r="A136" s="65"/>
      <c r="B136" s="65"/>
      <c r="C136" s="65"/>
      <c r="D136" s="65"/>
      <c r="E136" s="65"/>
      <c r="F136" s="67"/>
      <c r="G136" s="65"/>
      <c r="H136" s="65"/>
      <c r="I136" s="65"/>
      <c r="J136" s="65"/>
      <c r="K136" s="65"/>
      <c r="L136" s="65"/>
      <c r="M136" s="65"/>
      <c r="N136" s="65"/>
      <c r="O136" s="65"/>
      <c r="P136" s="65"/>
      <c r="Q136" s="65"/>
      <c r="R136" s="65"/>
      <c r="S136" s="65"/>
      <c r="T136" s="65"/>
      <c r="U136" s="65"/>
      <c r="V136" s="65"/>
      <c r="W136" s="65"/>
      <c r="X136" s="65"/>
      <c r="Y136" s="65"/>
      <c r="Z136" s="65"/>
      <c r="AA136" s="65"/>
      <c r="AB136" s="65"/>
      <c r="AC136" s="65"/>
      <c r="AD136" s="65"/>
      <c r="AE136" s="65"/>
      <c r="AF136" s="65"/>
      <c r="AG136" s="65"/>
      <c r="AH136" s="65"/>
      <c r="AI136" s="65"/>
      <c r="AJ136" s="65"/>
      <c r="AK136" s="65"/>
      <c r="AL136" s="65"/>
    </row>
    <row r="137" spans="1:38" s="37" customFormat="1">
      <c r="A137" s="65"/>
      <c r="B137" s="65"/>
      <c r="C137" s="65"/>
      <c r="D137" s="65"/>
      <c r="E137" s="65"/>
      <c r="F137" s="67"/>
      <c r="G137" s="65"/>
      <c r="H137" s="65"/>
      <c r="I137" s="65"/>
      <c r="J137" s="65"/>
      <c r="K137" s="65"/>
      <c r="L137" s="65"/>
      <c r="M137" s="65"/>
      <c r="N137" s="65"/>
      <c r="O137" s="65"/>
      <c r="P137" s="65"/>
      <c r="Q137" s="65"/>
      <c r="R137" s="65"/>
      <c r="S137" s="65"/>
      <c r="T137" s="65"/>
      <c r="U137" s="65"/>
      <c r="V137" s="65"/>
      <c r="W137" s="65"/>
      <c r="X137" s="65"/>
      <c r="Y137" s="65"/>
      <c r="Z137" s="65"/>
      <c r="AA137" s="65"/>
      <c r="AB137" s="65"/>
      <c r="AC137" s="65"/>
      <c r="AD137" s="65"/>
      <c r="AE137" s="65"/>
      <c r="AF137" s="65"/>
      <c r="AG137" s="65"/>
      <c r="AH137" s="65"/>
      <c r="AI137" s="65"/>
      <c r="AJ137" s="65"/>
      <c r="AK137" s="65"/>
      <c r="AL137" s="65"/>
    </row>
    <row r="138" spans="1:38" s="37" customFormat="1">
      <c r="A138" s="65"/>
      <c r="B138" s="65"/>
      <c r="C138" s="65"/>
      <c r="D138" s="65"/>
      <c r="E138" s="65"/>
      <c r="F138" s="67"/>
      <c r="G138" s="65"/>
      <c r="H138" s="65"/>
      <c r="I138" s="65"/>
      <c r="J138" s="65"/>
      <c r="K138" s="65"/>
      <c r="L138" s="65"/>
      <c r="M138" s="65"/>
      <c r="N138" s="65"/>
      <c r="O138" s="65"/>
      <c r="P138" s="65"/>
      <c r="Q138" s="65"/>
      <c r="R138" s="65"/>
      <c r="S138" s="65"/>
      <c r="T138" s="65"/>
      <c r="U138" s="65"/>
      <c r="V138" s="65"/>
      <c r="W138" s="65"/>
      <c r="X138" s="65"/>
      <c r="Y138" s="65"/>
      <c r="Z138" s="65"/>
      <c r="AA138" s="65"/>
      <c r="AB138" s="65"/>
      <c r="AC138" s="65"/>
      <c r="AD138" s="65"/>
      <c r="AE138" s="65"/>
      <c r="AF138" s="65"/>
      <c r="AG138" s="65"/>
      <c r="AH138" s="65"/>
      <c r="AI138" s="65"/>
      <c r="AJ138" s="65"/>
      <c r="AK138" s="65"/>
      <c r="AL138" s="65"/>
    </row>
    <row r="139" spans="1:38" s="37" customFormat="1">
      <c r="A139" s="65"/>
      <c r="B139" s="65"/>
      <c r="C139" s="65"/>
      <c r="D139" s="65"/>
      <c r="E139" s="65"/>
      <c r="F139" s="67"/>
      <c r="G139" s="65"/>
      <c r="H139" s="65"/>
      <c r="I139" s="65"/>
      <c r="J139" s="65"/>
      <c r="K139" s="65"/>
      <c r="L139" s="65"/>
      <c r="M139" s="65"/>
      <c r="N139" s="65"/>
      <c r="O139" s="65"/>
      <c r="P139" s="65"/>
      <c r="Q139" s="65"/>
      <c r="R139" s="65"/>
      <c r="S139" s="65"/>
      <c r="T139" s="65"/>
      <c r="U139" s="65"/>
      <c r="V139" s="65"/>
      <c r="W139" s="65"/>
      <c r="X139" s="65"/>
      <c r="Y139" s="65"/>
      <c r="Z139" s="65"/>
      <c r="AA139" s="65"/>
      <c r="AB139" s="65"/>
      <c r="AC139" s="65"/>
      <c r="AD139" s="65"/>
      <c r="AE139" s="65"/>
      <c r="AF139" s="65"/>
      <c r="AG139" s="65"/>
      <c r="AH139" s="65"/>
      <c r="AI139" s="65"/>
      <c r="AJ139" s="65"/>
      <c r="AK139" s="65"/>
      <c r="AL139" s="65"/>
    </row>
    <row r="140" spans="1:38" s="37" customFormat="1">
      <c r="A140" s="65"/>
      <c r="B140" s="65"/>
      <c r="C140" s="65"/>
      <c r="D140" s="65"/>
      <c r="E140" s="65"/>
      <c r="F140" s="67"/>
      <c r="G140" s="65"/>
      <c r="H140" s="65"/>
      <c r="I140" s="65"/>
      <c r="J140" s="65"/>
      <c r="K140" s="65"/>
      <c r="L140" s="65"/>
      <c r="M140" s="65"/>
      <c r="N140" s="65"/>
      <c r="O140" s="65"/>
      <c r="P140" s="65"/>
      <c r="Q140" s="65"/>
      <c r="R140" s="65"/>
      <c r="S140" s="65"/>
      <c r="T140" s="65"/>
      <c r="U140" s="65"/>
      <c r="V140" s="65"/>
      <c r="W140" s="65"/>
      <c r="X140" s="65"/>
      <c r="Y140" s="65"/>
      <c r="Z140" s="65"/>
      <c r="AA140" s="65"/>
      <c r="AB140" s="65"/>
      <c r="AC140" s="65"/>
      <c r="AD140" s="65"/>
      <c r="AE140" s="65"/>
      <c r="AF140" s="65"/>
      <c r="AG140" s="65"/>
      <c r="AH140" s="65"/>
      <c r="AI140" s="65"/>
      <c r="AJ140" s="65"/>
      <c r="AK140" s="65"/>
      <c r="AL140" s="65"/>
    </row>
    <row r="141" spans="1:38" s="37" customFormat="1">
      <c r="A141" s="65"/>
      <c r="B141" s="65"/>
      <c r="C141" s="65"/>
      <c r="D141" s="65"/>
      <c r="E141" s="65"/>
      <c r="F141" s="67"/>
      <c r="G141" s="65"/>
      <c r="H141" s="65"/>
      <c r="I141" s="65"/>
      <c r="J141" s="65"/>
      <c r="K141" s="65"/>
      <c r="L141" s="65"/>
      <c r="M141" s="65"/>
      <c r="N141" s="65"/>
      <c r="O141" s="65"/>
      <c r="P141" s="65"/>
      <c r="Q141" s="65"/>
      <c r="R141" s="65"/>
      <c r="S141" s="65"/>
      <c r="T141" s="65"/>
      <c r="U141" s="65"/>
      <c r="V141" s="65"/>
      <c r="W141" s="65"/>
      <c r="X141" s="65"/>
      <c r="Y141" s="65"/>
      <c r="Z141" s="65"/>
      <c r="AA141" s="65"/>
      <c r="AB141" s="65"/>
      <c r="AC141" s="65"/>
      <c r="AD141" s="65"/>
      <c r="AE141" s="65"/>
      <c r="AF141" s="65"/>
      <c r="AG141" s="65"/>
      <c r="AH141" s="65"/>
      <c r="AI141" s="65"/>
      <c r="AJ141" s="65"/>
      <c r="AK141" s="65"/>
      <c r="AL141" s="65"/>
    </row>
    <row r="142" spans="1:38" s="37" customFormat="1">
      <c r="A142" s="65"/>
      <c r="B142" s="65"/>
      <c r="C142" s="65"/>
      <c r="D142" s="65"/>
      <c r="E142" s="65"/>
      <c r="F142" s="67"/>
      <c r="G142" s="65"/>
      <c r="H142" s="65"/>
      <c r="I142" s="65"/>
      <c r="J142" s="65"/>
      <c r="K142" s="65"/>
      <c r="L142" s="65"/>
      <c r="M142" s="65"/>
      <c r="N142" s="65"/>
      <c r="O142" s="65"/>
      <c r="P142" s="65"/>
      <c r="Q142" s="65"/>
      <c r="R142" s="65"/>
      <c r="S142" s="65"/>
      <c r="T142" s="65"/>
      <c r="U142" s="65"/>
      <c r="V142" s="65"/>
      <c r="W142" s="65"/>
      <c r="X142" s="65"/>
      <c r="Y142" s="65"/>
      <c r="Z142" s="65"/>
      <c r="AA142" s="65"/>
      <c r="AB142" s="65"/>
      <c r="AC142" s="65"/>
      <c r="AD142" s="65"/>
      <c r="AE142" s="65"/>
      <c r="AF142" s="65"/>
      <c r="AG142" s="65"/>
      <c r="AH142" s="65"/>
      <c r="AI142" s="65"/>
      <c r="AJ142" s="65"/>
      <c r="AK142" s="65"/>
      <c r="AL142" s="65"/>
    </row>
    <row r="143" spans="1:38" s="37" customFormat="1">
      <c r="A143" s="65"/>
      <c r="B143" s="65"/>
      <c r="C143" s="65"/>
      <c r="D143" s="65"/>
      <c r="E143" s="65"/>
      <c r="F143" s="67"/>
      <c r="G143" s="65"/>
      <c r="H143" s="65"/>
      <c r="I143" s="65"/>
      <c r="J143" s="65"/>
      <c r="K143" s="65"/>
      <c r="L143" s="65"/>
      <c r="M143" s="65"/>
      <c r="N143" s="65"/>
      <c r="O143" s="65"/>
      <c r="P143" s="65"/>
      <c r="Q143" s="65"/>
      <c r="R143" s="65"/>
      <c r="S143" s="65"/>
      <c r="T143" s="65"/>
      <c r="U143" s="65"/>
      <c r="V143" s="65"/>
      <c r="W143" s="65"/>
      <c r="X143" s="65"/>
      <c r="Y143" s="65"/>
      <c r="Z143" s="65"/>
      <c r="AA143" s="65"/>
      <c r="AB143" s="65"/>
      <c r="AC143" s="65"/>
      <c r="AD143" s="65"/>
      <c r="AE143" s="65"/>
      <c r="AF143" s="65"/>
      <c r="AG143" s="65"/>
      <c r="AH143" s="65"/>
      <c r="AI143" s="65"/>
      <c r="AJ143" s="65"/>
      <c r="AK143" s="65"/>
      <c r="AL143" s="65"/>
    </row>
    <row r="144" spans="1:38" s="37" customFormat="1">
      <c r="A144" s="65"/>
      <c r="B144" s="65"/>
      <c r="C144" s="65"/>
      <c r="D144" s="65"/>
      <c r="E144" s="65"/>
      <c r="F144" s="67"/>
      <c r="G144" s="65"/>
      <c r="H144" s="65"/>
      <c r="I144" s="65"/>
      <c r="J144" s="65"/>
      <c r="K144" s="65"/>
      <c r="L144" s="65"/>
      <c r="M144" s="65"/>
      <c r="N144" s="65"/>
      <c r="O144" s="65"/>
      <c r="P144" s="65"/>
      <c r="Q144" s="65"/>
      <c r="R144" s="65"/>
      <c r="S144" s="65"/>
      <c r="T144" s="65"/>
      <c r="U144" s="65"/>
      <c r="V144" s="65"/>
      <c r="W144" s="65"/>
      <c r="X144" s="65"/>
      <c r="Y144" s="65"/>
      <c r="Z144" s="65"/>
      <c r="AA144" s="65"/>
      <c r="AB144" s="65"/>
      <c r="AC144" s="65"/>
      <c r="AD144" s="65"/>
      <c r="AE144" s="65"/>
      <c r="AF144" s="65"/>
      <c r="AG144" s="65"/>
      <c r="AH144" s="65"/>
      <c r="AI144" s="65"/>
      <c r="AJ144" s="65"/>
      <c r="AK144" s="65"/>
      <c r="AL144" s="65"/>
    </row>
    <row r="145" spans="1:38" s="37" customFormat="1">
      <c r="A145" s="65"/>
      <c r="B145" s="65"/>
      <c r="C145" s="65"/>
      <c r="D145" s="65"/>
      <c r="E145" s="65"/>
      <c r="F145" s="67"/>
      <c r="G145" s="65"/>
      <c r="H145" s="65"/>
      <c r="I145" s="65"/>
      <c r="J145" s="65"/>
      <c r="K145" s="65"/>
      <c r="L145" s="65"/>
      <c r="M145" s="65"/>
      <c r="N145" s="65"/>
      <c r="O145" s="65"/>
      <c r="P145" s="65"/>
      <c r="Q145" s="65"/>
      <c r="R145" s="65"/>
      <c r="S145" s="65"/>
      <c r="T145" s="65"/>
      <c r="U145" s="65"/>
      <c r="V145" s="65"/>
      <c r="W145" s="65"/>
      <c r="X145" s="65"/>
      <c r="Y145" s="65"/>
      <c r="Z145" s="65"/>
      <c r="AA145" s="65"/>
      <c r="AB145" s="65"/>
      <c r="AC145" s="65"/>
      <c r="AD145" s="65"/>
      <c r="AE145" s="65"/>
      <c r="AF145" s="65"/>
      <c r="AG145" s="65"/>
      <c r="AH145" s="65"/>
      <c r="AI145" s="65"/>
      <c r="AJ145" s="65"/>
      <c r="AK145" s="65"/>
      <c r="AL145" s="65"/>
    </row>
    <row r="146" spans="1:38" s="37" customFormat="1">
      <c r="A146" s="65"/>
      <c r="B146" s="65"/>
      <c r="C146" s="65"/>
      <c r="D146" s="65"/>
      <c r="E146" s="65"/>
      <c r="F146" s="67"/>
      <c r="G146" s="65"/>
      <c r="H146" s="65"/>
      <c r="I146" s="65"/>
      <c r="J146" s="65"/>
      <c r="K146" s="65"/>
      <c r="L146" s="65"/>
      <c r="M146" s="65"/>
      <c r="N146" s="65"/>
      <c r="O146" s="65"/>
      <c r="P146" s="65"/>
      <c r="Q146" s="65"/>
      <c r="R146" s="65"/>
      <c r="S146" s="65"/>
      <c r="T146" s="65"/>
      <c r="U146" s="65"/>
      <c r="V146" s="65"/>
      <c r="W146" s="65"/>
      <c r="X146" s="65"/>
      <c r="Y146" s="65"/>
      <c r="Z146" s="65"/>
      <c r="AA146" s="65"/>
      <c r="AB146" s="65"/>
      <c r="AC146" s="65"/>
      <c r="AD146" s="65"/>
      <c r="AE146" s="65"/>
      <c r="AF146" s="65"/>
      <c r="AG146" s="65"/>
      <c r="AH146" s="65"/>
      <c r="AI146" s="65"/>
      <c r="AJ146" s="65"/>
      <c r="AK146" s="65"/>
      <c r="AL146" s="65"/>
    </row>
    <row r="147" spans="1:38" s="37" customFormat="1">
      <c r="A147" s="65"/>
      <c r="B147" s="65"/>
      <c r="C147" s="65"/>
      <c r="D147" s="65"/>
      <c r="E147" s="65"/>
      <c r="F147" s="67"/>
      <c r="G147" s="65"/>
      <c r="H147" s="65"/>
      <c r="I147" s="65"/>
      <c r="J147" s="65"/>
      <c r="K147" s="65"/>
      <c r="L147" s="65"/>
      <c r="M147" s="65"/>
      <c r="N147" s="65"/>
      <c r="O147" s="65"/>
      <c r="P147" s="65"/>
      <c r="Q147" s="65"/>
      <c r="R147" s="65"/>
      <c r="S147" s="65"/>
      <c r="T147" s="65"/>
      <c r="U147" s="65"/>
      <c r="V147" s="65"/>
      <c r="W147" s="65"/>
      <c r="X147" s="65"/>
      <c r="Y147" s="65"/>
      <c r="Z147" s="65"/>
      <c r="AA147" s="65"/>
      <c r="AB147" s="65"/>
      <c r="AC147" s="65"/>
      <c r="AD147" s="65"/>
      <c r="AE147" s="65"/>
      <c r="AF147" s="65"/>
      <c r="AG147" s="65"/>
      <c r="AH147" s="65"/>
      <c r="AI147" s="65"/>
      <c r="AJ147" s="65"/>
      <c r="AK147" s="65"/>
      <c r="AL147" s="65"/>
    </row>
    <row r="148" spans="1:38" s="37" customFormat="1">
      <c r="A148" s="65"/>
      <c r="B148" s="65"/>
      <c r="C148" s="65"/>
      <c r="D148" s="65"/>
      <c r="E148" s="65"/>
      <c r="F148" s="67"/>
      <c r="G148" s="65"/>
      <c r="H148" s="65"/>
      <c r="I148" s="65"/>
      <c r="J148" s="65"/>
      <c r="K148" s="65"/>
      <c r="L148" s="65"/>
      <c r="M148" s="65"/>
      <c r="N148" s="65"/>
      <c r="O148" s="65"/>
      <c r="P148" s="65"/>
      <c r="Q148" s="65"/>
      <c r="R148" s="65"/>
      <c r="S148" s="65"/>
      <c r="T148" s="65"/>
      <c r="U148" s="65"/>
      <c r="V148" s="65"/>
      <c r="W148" s="65"/>
      <c r="X148" s="65"/>
      <c r="Y148" s="65"/>
      <c r="Z148" s="65"/>
      <c r="AA148" s="65"/>
      <c r="AB148" s="65"/>
      <c r="AC148" s="65"/>
      <c r="AD148" s="65"/>
      <c r="AE148" s="65"/>
      <c r="AF148" s="65"/>
      <c r="AG148" s="65"/>
      <c r="AH148" s="65"/>
      <c r="AI148" s="65"/>
      <c r="AJ148" s="65"/>
      <c r="AK148" s="65"/>
      <c r="AL148" s="65"/>
    </row>
    <row r="149" spans="1:38" s="37" customFormat="1">
      <c r="A149" s="65"/>
      <c r="B149" s="65"/>
      <c r="C149" s="65"/>
      <c r="D149" s="65"/>
      <c r="E149" s="65"/>
      <c r="F149" s="67"/>
      <c r="G149" s="65"/>
      <c r="H149" s="65"/>
      <c r="I149" s="65"/>
      <c r="J149" s="65"/>
      <c r="K149" s="65"/>
      <c r="L149" s="65"/>
      <c r="M149" s="65"/>
      <c r="N149" s="65"/>
      <c r="O149" s="65"/>
      <c r="P149" s="65"/>
      <c r="Q149" s="65"/>
      <c r="R149" s="65"/>
      <c r="S149" s="65"/>
      <c r="T149" s="65"/>
      <c r="U149" s="65"/>
      <c r="V149" s="65"/>
      <c r="W149" s="65"/>
      <c r="X149" s="65"/>
      <c r="Y149" s="65"/>
      <c r="Z149" s="65"/>
      <c r="AA149" s="65"/>
      <c r="AB149" s="65"/>
      <c r="AC149" s="65"/>
      <c r="AD149" s="65"/>
      <c r="AE149" s="65"/>
      <c r="AF149" s="65"/>
      <c r="AG149" s="65"/>
      <c r="AH149" s="65"/>
      <c r="AI149" s="65"/>
      <c r="AJ149" s="65"/>
      <c r="AK149" s="65"/>
      <c r="AL149" s="65"/>
    </row>
    <row r="150" spans="1:38" s="37" customFormat="1">
      <c r="A150" s="65"/>
      <c r="B150" s="65"/>
      <c r="C150" s="65"/>
      <c r="D150" s="65"/>
      <c r="E150" s="65"/>
      <c r="F150" s="67"/>
      <c r="G150" s="65"/>
      <c r="H150" s="65"/>
      <c r="I150" s="65"/>
      <c r="J150" s="65"/>
      <c r="K150" s="65"/>
      <c r="L150" s="65"/>
      <c r="M150" s="65"/>
      <c r="N150" s="65"/>
      <c r="O150" s="65"/>
      <c r="P150" s="65"/>
      <c r="Q150" s="65"/>
      <c r="R150" s="65"/>
      <c r="S150" s="65"/>
      <c r="T150" s="65"/>
      <c r="U150" s="65"/>
      <c r="V150" s="65"/>
      <c r="W150" s="65"/>
      <c r="X150" s="65"/>
      <c r="Y150" s="65"/>
      <c r="Z150" s="65"/>
      <c r="AA150" s="65"/>
      <c r="AB150" s="65"/>
      <c r="AC150" s="65"/>
      <c r="AD150" s="65"/>
      <c r="AE150" s="65"/>
      <c r="AF150" s="65"/>
      <c r="AG150" s="65"/>
      <c r="AH150" s="65"/>
      <c r="AI150" s="65"/>
      <c r="AJ150" s="65"/>
      <c r="AK150" s="65"/>
      <c r="AL150" s="65"/>
    </row>
    <row r="151" spans="1:38" s="37" customFormat="1">
      <c r="A151" s="65"/>
      <c r="B151" s="65"/>
      <c r="C151" s="65"/>
      <c r="D151" s="65"/>
      <c r="E151" s="65"/>
      <c r="F151" s="67"/>
      <c r="G151" s="65"/>
      <c r="H151" s="65"/>
      <c r="I151" s="65"/>
      <c r="J151" s="65"/>
      <c r="K151" s="65"/>
      <c r="L151" s="65"/>
      <c r="M151" s="65"/>
      <c r="N151" s="65"/>
      <c r="O151" s="65"/>
      <c r="P151" s="65"/>
      <c r="Q151" s="65"/>
      <c r="R151" s="65"/>
      <c r="S151" s="65"/>
      <c r="T151" s="65"/>
      <c r="U151" s="65"/>
      <c r="V151" s="65"/>
      <c r="W151" s="65"/>
      <c r="X151" s="65"/>
      <c r="Y151" s="65"/>
      <c r="Z151" s="65"/>
      <c r="AA151" s="65"/>
      <c r="AB151" s="65"/>
      <c r="AC151" s="65"/>
      <c r="AD151" s="65"/>
      <c r="AE151" s="65"/>
      <c r="AF151" s="65"/>
      <c r="AG151" s="65"/>
      <c r="AH151" s="65"/>
      <c r="AI151" s="65"/>
      <c r="AJ151" s="65"/>
      <c r="AK151" s="65"/>
      <c r="AL151" s="65"/>
    </row>
    <row r="152" spans="1:38" s="37" customFormat="1">
      <c r="A152" s="65"/>
      <c r="B152" s="65"/>
      <c r="C152" s="65"/>
      <c r="D152" s="65"/>
      <c r="E152" s="65"/>
      <c r="F152" s="67"/>
      <c r="G152" s="65"/>
      <c r="H152" s="65"/>
      <c r="I152" s="65"/>
      <c r="J152" s="65"/>
      <c r="K152" s="65"/>
      <c r="L152" s="65"/>
      <c r="M152" s="65"/>
      <c r="N152" s="65"/>
      <c r="O152" s="65"/>
      <c r="P152" s="65"/>
      <c r="Q152" s="65"/>
      <c r="R152" s="65"/>
      <c r="S152" s="65"/>
      <c r="T152" s="65"/>
      <c r="U152" s="65"/>
      <c r="V152" s="65"/>
      <c r="W152" s="65"/>
      <c r="X152" s="65"/>
      <c r="Y152" s="65"/>
      <c r="Z152" s="65"/>
      <c r="AA152" s="65"/>
      <c r="AB152" s="65"/>
      <c r="AC152" s="65"/>
      <c r="AD152" s="65"/>
      <c r="AE152" s="65"/>
      <c r="AF152" s="65"/>
      <c r="AG152" s="65"/>
      <c r="AH152" s="65"/>
      <c r="AI152" s="65"/>
      <c r="AJ152" s="65"/>
      <c r="AK152" s="65"/>
      <c r="AL152" s="65"/>
    </row>
    <row r="153" spans="1:38" s="37" customFormat="1">
      <c r="A153" s="65"/>
      <c r="B153" s="65"/>
      <c r="C153" s="65"/>
      <c r="D153" s="65"/>
      <c r="E153" s="65"/>
      <c r="F153" s="67"/>
      <c r="G153" s="65"/>
      <c r="H153" s="65"/>
      <c r="I153" s="65"/>
      <c r="J153" s="65"/>
      <c r="K153" s="65"/>
      <c r="L153" s="65"/>
      <c r="M153" s="65"/>
      <c r="N153" s="65"/>
      <c r="O153" s="65"/>
      <c r="P153" s="65"/>
      <c r="Q153" s="65"/>
      <c r="R153" s="65"/>
      <c r="S153" s="65"/>
      <c r="T153" s="65"/>
      <c r="U153" s="65"/>
      <c r="V153" s="65"/>
      <c r="W153" s="65"/>
      <c r="X153" s="65"/>
      <c r="Y153" s="65"/>
      <c r="Z153" s="65"/>
      <c r="AA153" s="65"/>
      <c r="AB153" s="65"/>
      <c r="AC153" s="65"/>
      <c r="AD153" s="65"/>
      <c r="AE153" s="65"/>
      <c r="AF153" s="65"/>
      <c r="AG153" s="65"/>
      <c r="AH153" s="65"/>
      <c r="AI153" s="65"/>
      <c r="AJ153" s="65"/>
      <c r="AK153" s="65"/>
      <c r="AL153" s="65"/>
    </row>
    <row r="154" spans="1:38" s="37" customFormat="1">
      <c r="A154" s="65"/>
      <c r="B154" s="65"/>
      <c r="C154" s="65"/>
      <c r="D154" s="65"/>
      <c r="E154" s="65"/>
      <c r="F154" s="67"/>
      <c r="G154" s="65"/>
      <c r="H154" s="65"/>
      <c r="I154" s="65"/>
      <c r="J154" s="65"/>
      <c r="K154" s="65"/>
      <c r="L154" s="65"/>
      <c r="M154" s="65"/>
      <c r="N154" s="65"/>
      <c r="O154" s="65"/>
      <c r="P154" s="65"/>
      <c r="Q154" s="65"/>
      <c r="R154" s="65"/>
      <c r="S154" s="65"/>
      <c r="T154" s="65"/>
      <c r="U154" s="65"/>
      <c r="V154" s="65"/>
      <c r="W154" s="65"/>
      <c r="X154" s="65"/>
      <c r="Y154" s="65"/>
      <c r="Z154" s="65"/>
      <c r="AA154" s="65"/>
      <c r="AB154" s="65"/>
      <c r="AC154" s="65"/>
      <c r="AD154" s="65"/>
      <c r="AE154" s="65"/>
      <c r="AF154" s="65"/>
      <c r="AG154" s="65"/>
      <c r="AH154" s="65"/>
      <c r="AI154" s="65"/>
      <c r="AJ154" s="65"/>
      <c r="AK154" s="65"/>
      <c r="AL154" s="65"/>
    </row>
    <row r="155" spans="1:38" s="37" customFormat="1">
      <c r="A155" s="65"/>
      <c r="B155" s="65"/>
      <c r="C155" s="65"/>
      <c r="D155" s="65"/>
      <c r="E155" s="65"/>
      <c r="F155" s="67"/>
      <c r="G155" s="65"/>
      <c r="H155" s="65"/>
      <c r="I155" s="65"/>
      <c r="J155" s="65"/>
      <c r="K155" s="65"/>
      <c r="L155" s="65"/>
      <c r="M155" s="65"/>
      <c r="N155" s="65"/>
      <c r="O155" s="65"/>
      <c r="P155" s="65"/>
      <c r="Q155" s="65"/>
      <c r="R155" s="65"/>
      <c r="S155" s="65"/>
      <c r="T155" s="65"/>
      <c r="U155" s="65"/>
      <c r="V155" s="65"/>
      <c r="W155" s="65"/>
      <c r="X155" s="65"/>
      <c r="Y155" s="65"/>
      <c r="Z155" s="65"/>
      <c r="AA155" s="65"/>
      <c r="AB155" s="65"/>
      <c r="AC155" s="65"/>
      <c r="AD155" s="65"/>
      <c r="AE155" s="65"/>
      <c r="AF155" s="65"/>
      <c r="AG155" s="65"/>
      <c r="AH155" s="65"/>
      <c r="AI155" s="65"/>
      <c r="AJ155" s="65"/>
      <c r="AK155" s="65"/>
      <c r="AL155" s="65"/>
    </row>
    <row r="156" spans="1:38" s="37" customFormat="1">
      <c r="A156" s="65"/>
      <c r="B156" s="65"/>
      <c r="C156" s="65"/>
      <c r="D156" s="65"/>
      <c r="E156" s="65"/>
      <c r="F156" s="67"/>
      <c r="G156" s="65"/>
      <c r="H156" s="65"/>
      <c r="I156" s="65"/>
      <c r="J156" s="65"/>
      <c r="K156" s="65"/>
      <c r="L156" s="65"/>
      <c r="M156" s="65"/>
      <c r="N156" s="65"/>
      <c r="O156" s="65"/>
      <c r="P156" s="65"/>
      <c r="Q156" s="65"/>
      <c r="R156" s="65"/>
      <c r="S156" s="65"/>
      <c r="T156" s="65"/>
      <c r="U156" s="65"/>
      <c r="V156" s="65"/>
      <c r="W156" s="65"/>
      <c r="X156" s="65"/>
      <c r="Y156" s="65"/>
      <c r="Z156" s="65"/>
      <c r="AA156" s="65"/>
      <c r="AB156" s="65"/>
      <c r="AC156" s="65"/>
      <c r="AD156" s="65"/>
      <c r="AE156" s="65"/>
      <c r="AF156" s="65"/>
      <c r="AG156" s="65"/>
      <c r="AH156" s="65"/>
      <c r="AI156" s="65"/>
      <c r="AJ156" s="65"/>
      <c r="AK156" s="65"/>
      <c r="AL156" s="65"/>
    </row>
    <row r="157" spans="1:38" s="37" customFormat="1">
      <c r="A157" s="65"/>
      <c r="B157" s="65"/>
      <c r="C157" s="65"/>
      <c r="D157" s="65"/>
      <c r="E157" s="65"/>
      <c r="F157" s="67"/>
      <c r="G157" s="65"/>
      <c r="H157" s="65"/>
      <c r="I157" s="65"/>
      <c r="J157" s="65"/>
      <c r="K157" s="65"/>
      <c r="L157" s="65"/>
      <c r="M157" s="65"/>
      <c r="N157" s="65"/>
      <c r="O157" s="65"/>
      <c r="P157" s="65"/>
      <c r="Q157" s="65"/>
      <c r="R157" s="65"/>
      <c r="S157" s="65"/>
      <c r="T157" s="65"/>
      <c r="U157" s="65"/>
      <c r="V157" s="65"/>
      <c r="W157" s="65"/>
      <c r="X157" s="65"/>
      <c r="Y157" s="65"/>
      <c r="Z157" s="65"/>
      <c r="AA157" s="65"/>
      <c r="AB157" s="65"/>
      <c r="AC157" s="65"/>
      <c r="AD157" s="65"/>
      <c r="AE157" s="65"/>
      <c r="AF157" s="65"/>
      <c r="AG157" s="65"/>
      <c r="AH157" s="65"/>
      <c r="AI157" s="65"/>
      <c r="AJ157" s="65"/>
      <c r="AK157" s="65"/>
      <c r="AL157" s="65"/>
    </row>
    <row r="158" spans="1:38" s="37" customFormat="1">
      <c r="A158" s="65"/>
      <c r="B158" s="65"/>
      <c r="C158" s="65"/>
      <c r="D158" s="65"/>
      <c r="E158" s="65"/>
      <c r="F158" s="67"/>
      <c r="G158" s="65"/>
      <c r="H158" s="65"/>
      <c r="I158" s="65"/>
      <c r="J158" s="65"/>
      <c r="K158" s="65"/>
      <c r="L158" s="65"/>
      <c r="M158" s="65"/>
      <c r="N158" s="65"/>
      <c r="O158" s="65"/>
      <c r="P158" s="65"/>
      <c r="Q158" s="65"/>
      <c r="R158" s="65"/>
      <c r="S158" s="65"/>
      <c r="T158" s="65"/>
      <c r="U158" s="65"/>
      <c r="V158" s="65"/>
      <c r="W158" s="65"/>
      <c r="X158" s="65"/>
      <c r="Y158" s="65"/>
      <c r="Z158" s="65"/>
      <c r="AA158" s="65"/>
      <c r="AB158" s="65"/>
      <c r="AC158" s="65"/>
      <c r="AD158" s="65"/>
      <c r="AE158" s="65"/>
      <c r="AF158" s="65"/>
      <c r="AG158" s="65"/>
      <c r="AH158" s="65"/>
      <c r="AI158" s="65"/>
      <c r="AJ158" s="65"/>
      <c r="AK158" s="65"/>
      <c r="AL158" s="65"/>
    </row>
    <row r="159" spans="1:38" s="37" customFormat="1">
      <c r="A159" s="65"/>
      <c r="B159" s="65"/>
      <c r="C159" s="65"/>
      <c r="D159" s="65"/>
      <c r="E159" s="65"/>
      <c r="F159" s="67"/>
      <c r="G159" s="65"/>
      <c r="H159" s="65"/>
      <c r="I159" s="65"/>
      <c r="J159" s="65"/>
      <c r="K159" s="65"/>
      <c r="L159" s="65"/>
      <c r="M159" s="65"/>
      <c r="N159" s="65"/>
      <c r="O159" s="65"/>
      <c r="P159" s="65"/>
      <c r="Q159" s="65"/>
      <c r="R159" s="65"/>
      <c r="S159" s="65"/>
      <c r="T159" s="65"/>
      <c r="U159" s="65"/>
      <c r="V159" s="65"/>
      <c r="W159" s="65"/>
      <c r="X159" s="65"/>
      <c r="Y159" s="65"/>
      <c r="Z159" s="65"/>
      <c r="AA159" s="65"/>
      <c r="AB159" s="65"/>
      <c r="AC159" s="65"/>
      <c r="AD159" s="65"/>
      <c r="AE159" s="65"/>
      <c r="AF159" s="65"/>
      <c r="AG159" s="65"/>
      <c r="AH159" s="65"/>
      <c r="AI159" s="65"/>
      <c r="AJ159" s="65"/>
      <c r="AK159" s="65"/>
      <c r="AL159" s="65"/>
    </row>
    <row r="160" spans="1:38" s="37" customFormat="1">
      <c r="A160" s="65"/>
      <c r="B160" s="65"/>
      <c r="C160" s="65"/>
      <c r="D160" s="65"/>
      <c r="E160" s="65"/>
      <c r="F160" s="67"/>
      <c r="G160" s="65"/>
      <c r="H160" s="65"/>
      <c r="I160" s="65"/>
      <c r="J160" s="65"/>
      <c r="K160" s="65"/>
      <c r="L160" s="65"/>
      <c r="M160" s="65"/>
      <c r="N160" s="65"/>
      <c r="O160" s="65"/>
      <c r="P160" s="65"/>
      <c r="Q160" s="65"/>
      <c r="R160" s="65"/>
      <c r="S160" s="65"/>
      <c r="T160" s="65"/>
      <c r="U160" s="65"/>
      <c r="V160" s="65"/>
      <c r="W160" s="65"/>
      <c r="X160" s="65"/>
      <c r="Y160" s="65"/>
      <c r="Z160" s="65"/>
      <c r="AA160" s="65"/>
      <c r="AB160" s="65"/>
      <c r="AC160" s="65"/>
      <c r="AD160" s="65"/>
      <c r="AE160" s="65"/>
      <c r="AF160" s="65"/>
      <c r="AG160" s="65"/>
      <c r="AH160" s="65"/>
      <c r="AI160" s="65"/>
      <c r="AJ160" s="65"/>
      <c r="AK160" s="65"/>
      <c r="AL160" s="65"/>
    </row>
    <row r="161" spans="1:38" s="37" customFormat="1">
      <c r="A161" s="65"/>
      <c r="B161" s="65"/>
      <c r="C161" s="65"/>
      <c r="D161" s="65"/>
      <c r="E161" s="65"/>
      <c r="F161" s="67"/>
      <c r="G161" s="65"/>
      <c r="H161" s="65"/>
      <c r="I161" s="65"/>
      <c r="J161" s="65"/>
      <c r="K161" s="65"/>
      <c r="L161" s="65"/>
      <c r="M161" s="65"/>
      <c r="N161" s="65"/>
      <c r="O161" s="65"/>
      <c r="P161" s="65"/>
      <c r="Q161" s="65"/>
      <c r="R161" s="65"/>
      <c r="S161" s="65"/>
      <c r="T161" s="65"/>
      <c r="U161" s="65"/>
      <c r="V161" s="65"/>
      <c r="W161" s="65"/>
      <c r="X161" s="65"/>
      <c r="Y161" s="65"/>
      <c r="Z161" s="65"/>
      <c r="AA161" s="65"/>
      <c r="AB161" s="65"/>
      <c r="AC161" s="65"/>
      <c r="AD161" s="65"/>
      <c r="AE161" s="65"/>
      <c r="AF161" s="65"/>
      <c r="AG161" s="65"/>
      <c r="AH161" s="65"/>
      <c r="AI161" s="65"/>
      <c r="AJ161" s="65"/>
      <c r="AK161" s="65"/>
      <c r="AL161" s="65"/>
    </row>
    <row r="162" spans="1:38" s="37" customFormat="1">
      <c r="A162" s="65"/>
      <c r="B162" s="65"/>
      <c r="C162" s="65"/>
      <c r="D162" s="65"/>
      <c r="E162" s="65"/>
      <c r="F162" s="67"/>
      <c r="G162" s="65"/>
      <c r="H162" s="65"/>
      <c r="I162" s="65"/>
      <c r="J162" s="65"/>
      <c r="K162" s="65"/>
      <c r="L162" s="65"/>
      <c r="M162" s="65"/>
      <c r="N162" s="65"/>
      <c r="O162" s="65"/>
      <c r="P162" s="65"/>
      <c r="Q162" s="65"/>
      <c r="R162" s="65"/>
      <c r="S162" s="65"/>
      <c r="T162" s="65"/>
      <c r="U162" s="65"/>
      <c r="V162" s="65"/>
      <c r="W162" s="65"/>
      <c r="X162" s="65"/>
      <c r="Y162" s="65"/>
      <c r="Z162" s="65"/>
      <c r="AA162" s="65"/>
      <c r="AB162" s="65"/>
      <c r="AC162" s="65"/>
      <c r="AD162" s="65"/>
      <c r="AE162" s="65"/>
      <c r="AF162" s="65"/>
      <c r="AG162" s="65"/>
      <c r="AH162" s="65"/>
      <c r="AI162" s="65"/>
      <c r="AJ162" s="65"/>
      <c r="AK162" s="65"/>
      <c r="AL162" s="65"/>
    </row>
    <row r="163" spans="1:38" s="37" customFormat="1">
      <c r="A163" s="65"/>
      <c r="B163" s="65"/>
      <c r="C163" s="65"/>
      <c r="D163" s="65"/>
      <c r="E163" s="65"/>
      <c r="F163" s="67"/>
      <c r="G163" s="65"/>
      <c r="H163" s="65"/>
      <c r="I163" s="65"/>
      <c r="J163" s="65"/>
      <c r="K163" s="65"/>
      <c r="L163" s="65"/>
      <c r="M163" s="65"/>
      <c r="N163" s="65"/>
      <c r="O163" s="65"/>
      <c r="P163" s="65"/>
      <c r="Q163" s="65"/>
      <c r="R163" s="65"/>
      <c r="S163" s="65"/>
      <c r="T163" s="65"/>
      <c r="U163" s="65"/>
      <c r="V163" s="65"/>
      <c r="W163" s="65"/>
      <c r="X163" s="65"/>
      <c r="Y163" s="65"/>
      <c r="Z163" s="65"/>
      <c r="AA163" s="65"/>
      <c r="AB163" s="65"/>
      <c r="AC163" s="65"/>
      <c r="AD163" s="65"/>
      <c r="AE163" s="65"/>
      <c r="AF163" s="65"/>
      <c r="AG163" s="65"/>
      <c r="AH163" s="65"/>
      <c r="AI163" s="65"/>
      <c r="AJ163" s="65"/>
      <c r="AK163" s="65"/>
      <c r="AL163" s="65"/>
    </row>
    <row r="164" spans="1:38" s="37" customFormat="1">
      <c r="A164" s="65"/>
      <c r="B164" s="65"/>
      <c r="C164" s="65"/>
      <c r="D164" s="65"/>
      <c r="E164" s="65"/>
      <c r="F164" s="67"/>
      <c r="G164" s="65"/>
      <c r="H164" s="65"/>
      <c r="I164" s="65"/>
      <c r="J164" s="65"/>
      <c r="K164" s="65"/>
      <c r="L164" s="65"/>
      <c r="M164" s="65"/>
      <c r="N164" s="65"/>
      <c r="O164" s="65"/>
      <c r="P164" s="65"/>
      <c r="Q164" s="65"/>
      <c r="R164" s="65"/>
      <c r="S164" s="65"/>
      <c r="T164" s="65"/>
      <c r="U164" s="65"/>
      <c r="V164" s="65"/>
      <c r="W164" s="65"/>
      <c r="X164" s="65"/>
      <c r="Y164" s="65"/>
      <c r="Z164" s="65"/>
      <c r="AA164" s="65"/>
      <c r="AB164" s="65"/>
      <c r="AC164" s="65"/>
      <c r="AD164" s="65"/>
      <c r="AE164" s="65"/>
      <c r="AF164" s="65"/>
      <c r="AG164" s="65"/>
      <c r="AH164" s="65"/>
      <c r="AI164" s="65"/>
      <c r="AJ164" s="65"/>
      <c r="AK164" s="65"/>
      <c r="AL164" s="65"/>
    </row>
    <row r="165" spans="1:38" s="37" customFormat="1">
      <c r="A165" s="65"/>
      <c r="B165" s="65"/>
      <c r="C165" s="65"/>
      <c r="D165" s="65"/>
      <c r="E165" s="65"/>
      <c r="F165" s="67"/>
      <c r="G165" s="65"/>
      <c r="H165" s="65"/>
      <c r="I165" s="65"/>
      <c r="J165" s="65"/>
      <c r="K165" s="65"/>
      <c r="L165" s="65"/>
      <c r="M165" s="65"/>
      <c r="N165" s="65"/>
      <c r="O165" s="65"/>
      <c r="P165" s="65"/>
      <c r="Q165" s="65"/>
      <c r="R165" s="65"/>
      <c r="S165" s="65"/>
      <c r="T165" s="65"/>
      <c r="U165" s="65"/>
      <c r="V165" s="65"/>
      <c r="W165" s="65"/>
      <c r="X165" s="65"/>
      <c r="Y165" s="65"/>
      <c r="Z165" s="65"/>
      <c r="AA165" s="65"/>
      <c r="AB165" s="65"/>
      <c r="AC165" s="65"/>
      <c r="AD165" s="65"/>
      <c r="AE165" s="65"/>
      <c r="AF165" s="65"/>
      <c r="AG165" s="65"/>
      <c r="AH165" s="65"/>
      <c r="AI165" s="65"/>
      <c r="AJ165" s="65"/>
      <c r="AK165" s="65"/>
      <c r="AL165" s="65"/>
    </row>
    <row r="166" spans="1:38" s="37" customFormat="1">
      <c r="A166" s="65"/>
      <c r="B166" s="65"/>
      <c r="C166" s="65"/>
      <c r="D166" s="65"/>
      <c r="E166" s="65"/>
      <c r="F166" s="67"/>
      <c r="G166" s="65"/>
      <c r="H166" s="65"/>
      <c r="I166" s="65"/>
      <c r="J166" s="65"/>
      <c r="K166" s="65"/>
      <c r="L166" s="65"/>
      <c r="M166" s="65"/>
      <c r="N166" s="65"/>
      <c r="O166" s="65"/>
      <c r="P166" s="65"/>
      <c r="Q166" s="65"/>
      <c r="R166" s="65"/>
      <c r="S166" s="65"/>
      <c r="T166" s="65"/>
      <c r="U166" s="65"/>
      <c r="V166" s="65"/>
      <c r="W166" s="65"/>
      <c r="X166" s="65"/>
      <c r="Y166" s="65"/>
      <c r="Z166" s="65"/>
      <c r="AA166" s="65"/>
      <c r="AB166" s="65"/>
      <c r="AC166" s="65"/>
      <c r="AD166" s="65"/>
      <c r="AE166" s="65"/>
      <c r="AF166" s="65"/>
      <c r="AG166" s="65"/>
      <c r="AH166" s="65"/>
      <c r="AI166" s="65"/>
      <c r="AJ166" s="65"/>
      <c r="AK166" s="65"/>
      <c r="AL166" s="65"/>
    </row>
    <row r="167" spans="1:38" s="37" customFormat="1">
      <c r="A167" s="65"/>
      <c r="B167" s="65"/>
      <c r="C167" s="65"/>
      <c r="D167" s="65"/>
      <c r="E167" s="65"/>
      <c r="F167" s="67"/>
      <c r="G167" s="65"/>
      <c r="H167" s="65"/>
      <c r="I167" s="65"/>
      <c r="J167" s="65"/>
      <c r="K167" s="65"/>
      <c r="L167" s="65"/>
      <c r="M167" s="65"/>
      <c r="N167" s="65"/>
      <c r="O167" s="65"/>
      <c r="P167" s="65"/>
      <c r="Q167" s="65"/>
      <c r="R167" s="65"/>
      <c r="S167" s="65"/>
      <c r="T167" s="65"/>
      <c r="U167" s="65"/>
      <c r="V167" s="65"/>
      <c r="W167" s="65"/>
      <c r="X167" s="65"/>
      <c r="Y167" s="65"/>
      <c r="Z167" s="65"/>
      <c r="AA167" s="65"/>
      <c r="AB167" s="65"/>
      <c r="AC167" s="65"/>
      <c r="AD167" s="65"/>
      <c r="AE167" s="65"/>
      <c r="AF167" s="65"/>
      <c r="AG167" s="65"/>
      <c r="AH167" s="65"/>
      <c r="AI167" s="65"/>
      <c r="AJ167" s="65"/>
      <c r="AK167" s="65"/>
      <c r="AL167" s="65"/>
    </row>
    <row r="168" spans="1:38" s="37" customFormat="1">
      <c r="A168" s="65"/>
      <c r="B168" s="65"/>
      <c r="C168" s="65"/>
      <c r="D168" s="65"/>
      <c r="E168" s="65"/>
      <c r="F168" s="67"/>
      <c r="G168" s="65"/>
      <c r="H168" s="65"/>
      <c r="I168" s="65"/>
      <c r="J168" s="65"/>
      <c r="K168" s="65"/>
      <c r="L168" s="65"/>
      <c r="M168" s="65"/>
      <c r="N168" s="65"/>
      <c r="O168" s="65"/>
      <c r="P168" s="65"/>
      <c r="Q168" s="65"/>
      <c r="R168" s="65"/>
      <c r="S168" s="65"/>
      <c r="T168" s="65"/>
      <c r="U168" s="65"/>
      <c r="V168" s="65"/>
      <c r="W168" s="65"/>
      <c r="X168" s="65"/>
      <c r="Y168" s="65"/>
      <c r="Z168" s="65"/>
      <c r="AA168" s="65"/>
      <c r="AB168" s="65"/>
      <c r="AC168" s="65"/>
      <c r="AD168" s="65"/>
      <c r="AE168" s="65"/>
      <c r="AF168" s="65"/>
      <c r="AG168" s="65"/>
      <c r="AH168" s="65"/>
      <c r="AI168" s="65"/>
      <c r="AJ168" s="65"/>
      <c r="AK168" s="65"/>
      <c r="AL168" s="65"/>
    </row>
    <row r="169" spans="1:38" s="37" customFormat="1">
      <c r="A169" s="65"/>
      <c r="B169" s="65"/>
      <c r="C169" s="65"/>
      <c r="D169" s="65"/>
      <c r="E169" s="65"/>
      <c r="F169" s="67"/>
      <c r="G169" s="65"/>
      <c r="H169" s="65"/>
      <c r="I169" s="65"/>
      <c r="J169" s="65"/>
      <c r="K169" s="65"/>
      <c r="L169" s="65"/>
      <c r="M169" s="65"/>
      <c r="N169" s="65"/>
      <c r="O169" s="65"/>
      <c r="P169" s="65"/>
      <c r="Q169" s="65"/>
      <c r="R169" s="65"/>
      <c r="S169" s="65"/>
      <c r="T169" s="65"/>
      <c r="U169" s="65"/>
      <c r="V169" s="65"/>
      <c r="W169" s="65"/>
      <c r="X169" s="65"/>
      <c r="Y169" s="65"/>
      <c r="Z169" s="65"/>
      <c r="AA169" s="65"/>
      <c r="AB169" s="65"/>
      <c r="AC169" s="65"/>
      <c r="AD169" s="65"/>
      <c r="AE169" s="65"/>
      <c r="AF169" s="65"/>
      <c r="AG169" s="65"/>
      <c r="AH169" s="65"/>
      <c r="AI169" s="65"/>
      <c r="AJ169" s="65"/>
      <c r="AK169" s="65"/>
      <c r="AL169" s="65"/>
    </row>
    <row r="170" spans="1:38" s="37" customFormat="1">
      <c r="A170" s="65"/>
      <c r="B170" s="65"/>
      <c r="C170" s="65"/>
      <c r="D170" s="65"/>
      <c r="E170" s="65"/>
      <c r="F170" s="67"/>
      <c r="G170" s="65"/>
      <c r="H170" s="65"/>
      <c r="I170" s="65"/>
      <c r="J170" s="65"/>
      <c r="K170" s="65"/>
      <c r="L170" s="65"/>
      <c r="M170" s="65"/>
      <c r="N170" s="65"/>
      <c r="O170" s="65"/>
      <c r="P170" s="65"/>
      <c r="Q170" s="65"/>
      <c r="R170" s="65"/>
      <c r="S170" s="65"/>
      <c r="T170" s="65"/>
      <c r="U170" s="65"/>
      <c r="V170" s="65"/>
      <c r="W170" s="65"/>
      <c r="X170" s="65"/>
      <c r="Y170" s="65"/>
      <c r="Z170" s="65"/>
      <c r="AA170" s="65"/>
      <c r="AB170" s="65"/>
      <c r="AC170" s="65"/>
      <c r="AD170" s="65"/>
      <c r="AE170" s="65"/>
      <c r="AF170" s="65"/>
      <c r="AG170" s="65"/>
      <c r="AH170" s="65"/>
      <c r="AI170" s="65"/>
      <c r="AJ170" s="65"/>
      <c r="AK170" s="65"/>
      <c r="AL170" s="65"/>
    </row>
    <row r="171" spans="1:38" s="37" customFormat="1">
      <c r="A171" s="65"/>
      <c r="B171" s="65"/>
      <c r="C171" s="65"/>
      <c r="D171" s="65"/>
      <c r="E171" s="65"/>
      <c r="F171" s="67"/>
      <c r="G171" s="65"/>
      <c r="H171" s="65"/>
      <c r="I171" s="65"/>
      <c r="J171" s="65"/>
      <c r="K171" s="65"/>
      <c r="L171" s="65"/>
      <c r="M171" s="65"/>
      <c r="N171" s="65"/>
      <c r="O171" s="65"/>
      <c r="P171" s="65"/>
      <c r="Q171" s="65"/>
      <c r="R171" s="65"/>
      <c r="S171" s="65"/>
      <c r="T171" s="65"/>
      <c r="U171" s="65"/>
      <c r="V171" s="65"/>
      <c r="W171" s="65"/>
      <c r="X171" s="65"/>
      <c r="Y171" s="65"/>
      <c r="Z171" s="65"/>
      <c r="AA171" s="65"/>
      <c r="AB171" s="65"/>
      <c r="AC171" s="65"/>
      <c r="AD171" s="65"/>
      <c r="AE171" s="65"/>
      <c r="AF171" s="65"/>
      <c r="AG171" s="65"/>
      <c r="AH171" s="65"/>
      <c r="AI171" s="65"/>
      <c r="AJ171" s="65"/>
      <c r="AK171" s="65"/>
      <c r="AL171" s="65"/>
    </row>
    <row r="172" spans="1:38" s="37" customFormat="1">
      <c r="A172" s="65"/>
      <c r="B172" s="65"/>
      <c r="C172" s="65"/>
      <c r="D172" s="65"/>
      <c r="E172" s="65"/>
      <c r="F172" s="67"/>
      <c r="G172" s="65"/>
      <c r="H172" s="65"/>
      <c r="I172" s="65"/>
      <c r="J172" s="65"/>
      <c r="K172" s="65"/>
      <c r="L172" s="65"/>
      <c r="M172" s="65"/>
      <c r="N172" s="65"/>
      <c r="O172" s="65"/>
      <c r="P172" s="65"/>
      <c r="Q172" s="65"/>
      <c r="R172" s="65"/>
      <c r="S172" s="65"/>
      <c r="T172" s="65"/>
      <c r="U172" s="65"/>
      <c r="V172" s="65"/>
      <c r="W172" s="65"/>
      <c r="X172" s="65"/>
      <c r="Y172" s="65"/>
      <c r="Z172" s="65"/>
      <c r="AA172" s="65"/>
      <c r="AB172" s="65"/>
      <c r="AC172" s="65"/>
      <c r="AD172" s="65"/>
      <c r="AE172" s="65"/>
      <c r="AF172" s="65"/>
      <c r="AG172" s="65"/>
      <c r="AH172" s="65"/>
      <c r="AI172" s="65"/>
      <c r="AJ172" s="65"/>
      <c r="AK172" s="65"/>
      <c r="AL172" s="65"/>
    </row>
    <row r="173" spans="1:38" s="37" customFormat="1">
      <c r="A173" s="65"/>
      <c r="B173" s="65"/>
      <c r="C173" s="65"/>
      <c r="D173" s="65"/>
      <c r="E173" s="65"/>
      <c r="F173" s="67"/>
      <c r="G173" s="65"/>
      <c r="H173" s="65"/>
      <c r="I173" s="65"/>
      <c r="J173" s="65"/>
      <c r="K173" s="65"/>
      <c r="L173" s="65"/>
      <c r="M173" s="65"/>
      <c r="N173" s="65"/>
      <c r="O173" s="65"/>
      <c r="P173" s="65"/>
      <c r="Q173" s="65"/>
      <c r="R173" s="65"/>
      <c r="S173" s="65"/>
      <c r="T173" s="65"/>
      <c r="U173" s="65"/>
      <c r="V173" s="65"/>
      <c r="W173" s="65"/>
      <c r="X173" s="65"/>
      <c r="Y173" s="65"/>
      <c r="Z173" s="65"/>
      <c r="AA173" s="65"/>
      <c r="AB173" s="65"/>
      <c r="AC173" s="65"/>
      <c r="AD173" s="65"/>
      <c r="AE173" s="65"/>
      <c r="AF173" s="65"/>
      <c r="AG173" s="65"/>
      <c r="AH173" s="65"/>
      <c r="AI173" s="65"/>
      <c r="AJ173" s="65"/>
      <c r="AK173" s="65"/>
      <c r="AL173" s="65"/>
    </row>
    <row r="174" spans="1:38" s="37" customFormat="1">
      <c r="A174" s="65"/>
      <c r="B174" s="65"/>
      <c r="C174" s="65"/>
      <c r="D174" s="65"/>
      <c r="E174" s="65"/>
      <c r="F174" s="67"/>
      <c r="G174" s="65"/>
      <c r="H174" s="65"/>
      <c r="I174" s="65"/>
      <c r="J174" s="65"/>
      <c r="K174" s="65"/>
      <c r="L174" s="65"/>
      <c r="M174" s="65"/>
      <c r="N174" s="65"/>
      <c r="O174" s="65"/>
      <c r="P174" s="65"/>
      <c r="Q174" s="65"/>
      <c r="R174" s="65"/>
      <c r="S174" s="65"/>
      <c r="T174" s="65"/>
      <c r="U174" s="65"/>
      <c r="V174" s="65"/>
      <c r="W174" s="65"/>
      <c r="X174" s="65"/>
      <c r="Y174" s="65"/>
      <c r="Z174" s="65"/>
      <c r="AA174" s="65"/>
      <c r="AB174" s="65"/>
      <c r="AC174" s="65"/>
      <c r="AD174" s="65"/>
      <c r="AE174" s="65"/>
      <c r="AF174" s="65"/>
      <c r="AG174" s="65"/>
      <c r="AH174" s="65"/>
      <c r="AI174" s="65"/>
      <c r="AJ174" s="65"/>
      <c r="AK174" s="65"/>
      <c r="AL174" s="65"/>
    </row>
    <row r="175" spans="1:38" s="37" customFormat="1">
      <c r="A175" s="65"/>
      <c r="B175" s="65"/>
      <c r="C175" s="65"/>
      <c r="D175" s="65"/>
      <c r="E175" s="65"/>
      <c r="F175" s="67"/>
      <c r="G175" s="65"/>
      <c r="H175" s="65"/>
      <c r="I175" s="65"/>
      <c r="J175" s="65"/>
      <c r="K175" s="65"/>
      <c r="L175" s="65"/>
      <c r="M175" s="65"/>
      <c r="N175" s="65"/>
      <c r="O175" s="65"/>
      <c r="P175" s="65"/>
      <c r="Q175" s="65"/>
      <c r="R175" s="65"/>
      <c r="S175" s="65"/>
      <c r="T175" s="65"/>
      <c r="U175" s="65"/>
      <c r="V175" s="65"/>
      <c r="W175" s="65"/>
      <c r="X175" s="65"/>
      <c r="Y175" s="65"/>
      <c r="Z175" s="65"/>
      <c r="AA175" s="65"/>
      <c r="AB175" s="65"/>
      <c r="AC175" s="65"/>
      <c r="AD175" s="65"/>
      <c r="AE175" s="65"/>
      <c r="AF175" s="65"/>
      <c r="AG175" s="65"/>
      <c r="AH175" s="65"/>
      <c r="AI175" s="65"/>
      <c r="AJ175" s="65"/>
      <c r="AK175" s="65"/>
      <c r="AL175" s="65"/>
    </row>
    <row r="176" spans="1:38" s="37" customFormat="1">
      <c r="A176" s="65"/>
      <c r="B176" s="65"/>
      <c r="C176" s="65"/>
      <c r="D176" s="65"/>
      <c r="E176" s="65"/>
      <c r="F176" s="67"/>
      <c r="G176" s="65"/>
      <c r="H176" s="65"/>
      <c r="I176" s="65"/>
      <c r="J176" s="65"/>
      <c r="K176" s="65"/>
      <c r="L176" s="65"/>
      <c r="M176" s="65"/>
      <c r="N176" s="65"/>
      <c r="O176" s="65"/>
      <c r="P176" s="65"/>
      <c r="Q176" s="65"/>
      <c r="R176" s="65"/>
      <c r="S176" s="65"/>
      <c r="T176" s="65"/>
      <c r="U176" s="65"/>
      <c r="V176" s="65"/>
      <c r="W176" s="65"/>
      <c r="X176" s="65"/>
      <c r="Y176" s="65"/>
      <c r="Z176" s="65"/>
      <c r="AA176" s="65"/>
      <c r="AB176" s="65"/>
      <c r="AC176" s="65"/>
      <c r="AD176" s="65"/>
      <c r="AE176" s="65"/>
      <c r="AF176" s="65"/>
      <c r="AG176" s="65"/>
      <c r="AH176" s="65"/>
      <c r="AI176" s="65"/>
      <c r="AJ176" s="65"/>
      <c r="AK176" s="65"/>
      <c r="AL176" s="65"/>
    </row>
    <row r="177" spans="1:38" s="37" customFormat="1">
      <c r="A177" s="65"/>
      <c r="B177" s="65"/>
      <c r="C177" s="65"/>
      <c r="D177" s="65"/>
      <c r="E177" s="65"/>
      <c r="F177" s="67"/>
      <c r="G177" s="65"/>
      <c r="H177" s="65"/>
      <c r="I177" s="65"/>
      <c r="J177" s="65"/>
      <c r="K177" s="65"/>
      <c r="L177" s="65"/>
      <c r="M177" s="65"/>
      <c r="N177" s="65"/>
      <c r="O177" s="65"/>
      <c r="P177" s="65"/>
      <c r="Q177" s="65"/>
      <c r="R177" s="65"/>
      <c r="S177" s="65"/>
      <c r="T177" s="65"/>
      <c r="U177" s="65"/>
      <c r="V177" s="65"/>
      <c r="W177" s="65"/>
      <c r="X177" s="65"/>
      <c r="Y177" s="65"/>
      <c r="Z177" s="65"/>
      <c r="AA177" s="65"/>
      <c r="AB177" s="65"/>
      <c r="AC177" s="65"/>
      <c r="AD177" s="65"/>
      <c r="AE177" s="65"/>
      <c r="AF177" s="65"/>
      <c r="AG177" s="65"/>
      <c r="AH177" s="65"/>
      <c r="AI177" s="65"/>
      <c r="AJ177" s="65"/>
      <c r="AK177" s="65"/>
      <c r="AL177" s="65"/>
    </row>
    <row r="178" spans="1:38" s="37" customFormat="1">
      <c r="A178" s="65"/>
      <c r="B178" s="65"/>
      <c r="C178" s="65"/>
      <c r="D178" s="65"/>
      <c r="E178" s="65"/>
      <c r="F178" s="67"/>
      <c r="G178" s="65"/>
      <c r="H178" s="65"/>
      <c r="I178" s="65"/>
      <c r="J178" s="65"/>
      <c r="K178" s="65"/>
      <c r="L178" s="65"/>
      <c r="M178" s="65"/>
      <c r="N178" s="65"/>
      <c r="O178" s="65"/>
      <c r="P178" s="65"/>
      <c r="Q178" s="65"/>
      <c r="R178" s="65"/>
      <c r="S178" s="65"/>
      <c r="T178" s="65"/>
      <c r="U178" s="65"/>
      <c r="V178" s="65"/>
      <c r="W178" s="65"/>
      <c r="X178" s="65"/>
      <c r="Y178" s="65"/>
      <c r="Z178" s="65"/>
      <c r="AA178" s="65"/>
      <c r="AB178" s="65"/>
      <c r="AC178" s="65"/>
      <c r="AD178" s="65"/>
      <c r="AE178" s="65"/>
      <c r="AF178" s="65"/>
      <c r="AG178" s="65"/>
      <c r="AH178" s="65"/>
      <c r="AI178" s="65"/>
      <c r="AJ178" s="65"/>
      <c r="AK178" s="65"/>
      <c r="AL178" s="65"/>
    </row>
    <row r="179" spans="1:38" s="37" customFormat="1">
      <c r="A179" s="65"/>
      <c r="B179" s="65"/>
      <c r="C179" s="65"/>
      <c r="D179" s="65"/>
      <c r="E179" s="65"/>
      <c r="F179" s="67"/>
      <c r="G179" s="65"/>
      <c r="H179" s="65"/>
      <c r="I179" s="65"/>
      <c r="J179" s="65"/>
      <c r="K179" s="65"/>
      <c r="L179" s="65"/>
      <c r="M179" s="65"/>
      <c r="N179" s="65"/>
      <c r="O179" s="65"/>
      <c r="P179" s="65"/>
      <c r="Q179" s="65"/>
      <c r="R179" s="65"/>
      <c r="S179" s="65"/>
      <c r="T179" s="65"/>
      <c r="U179" s="65"/>
      <c r="V179" s="65"/>
      <c r="W179" s="65"/>
      <c r="X179" s="65"/>
      <c r="Y179" s="65"/>
      <c r="Z179" s="65"/>
      <c r="AA179" s="65"/>
      <c r="AB179" s="65"/>
      <c r="AC179" s="65"/>
      <c r="AD179" s="65"/>
      <c r="AE179" s="65"/>
      <c r="AF179" s="65"/>
      <c r="AG179" s="65"/>
      <c r="AH179" s="65"/>
      <c r="AI179" s="65"/>
      <c r="AJ179" s="65"/>
      <c r="AK179" s="65"/>
      <c r="AL179" s="65"/>
    </row>
    <row r="180" spans="1:38" s="37" customFormat="1">
      <c r="A180" s="65"/>
      <c r="B180" s="65"/>
      <c r="C180" s="65"/>
      <c r="D180" s="65"/>
      <c r="E180" s="65"/>
      <c r="F180" s="67"/>
      <c r="G180" s="65"/>
      <c r="H180" s="65"/>
      <c r="I180" s="65"/>
      <c r="J180" s="65"/>
      <c r="K180" s="65"/>
      <c r="L180" s="65"/>
      <c r="M180" s="65"/>
      <c r="N180" s="65"/>
      <c r="O180" s="65"/>
      <c r="P180" s="65"/>
      <c r="Q180" s="65"/>
      <c r="R180" s="65"/>
      <c r="S180" s="65"/>
      <c r="T180" s="65"/>
      <c r="U180" s="65"/>
      <c r="V180" s="65"/>
      <c r="W180" s="65"/>
      <c r="X180" s="65"/>
      <c r="Y180" s="65"/>
      <c r="Z180" s="65"/>
      <c r="AA180" s="65"/>
      <c r="AB180" s="65"/>
      <c r="AC180" s="65"/>
      <c r="AD180" s="65"/>
      <c r="AE180" s="65"/>
      <c r="AF180" s="65"/>
      <c r="AG180" s="65"/>
      <c r="AH180" s="65"/>
      <c r="AI180" s="65"/>
      <c r="AJ180" s="65"/>
      <c r="AK180" s="65"/>
      <c r="AL180" s="65"/>
    </row>
  </sheetData>
  <sheetProtection algorithmName="SHA-512" hashValue="uxnJENHoBQB2tQ9mmeu8esyH8QfjtfVABPv9TpxUQ92n5IdmP+mVNZPMn9npqoopIZNlR+KFwghPf7Obd+dMgw==" saltValue="PRqIHOvYbqU13oVLveWV7A==" spinCount="100000" sheet="1" objects="1" scenarios="1"/>
  <mergeCells count="11">
    <mergeCell ref="A1:C1"/>
    <mergeCell ref="J51:K51"/>
    <mergeCell ref="J52:K52"/>
    <mergeCell ref="J53:K53"/>
    <mergeCell ref="C3:E5"/>
    <mergeCell ref="F51:G51"/>
    <mergeCell ref="F52:G52"/>
    <mergeCell ref="F53:G53"/>
    <mergeCell ref="H51:I51"/>
    <mergeCell ref="H52:I52"/>
    <mergeCell ref="H53:I53"/>
  </mergeCells>
  <phoneticPr fontId="72" type="noConversion"/>
  <dataValidations count="1">
    <dataValidation type="decimal" allowBlank="1" showInputMessage="1" showErrorMessage="1" sqref="G31">
      <formula1>0</formula1>
      <formula2>100</formula2>
    </dataValidation>
  </dataValidations>
  <printOptions horizontalCentered="1"/>
  <pageMargins left="0.11811023622047245" right="0.11811023622047245" top="0.51181102362204722" bottom="0.51181102362204722" header="0.39370078740157483" footer="0.51181102362204722"/>
  <pageSetup paperSize="8" scale="41" orientation="landscape" r:id="rId1"/>
  <headerFooter alignWithMargins="0">
    <oddHeader>&amp;CJutīguma analīze&amp;R9.pielikums</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6"/>
    <pageSetUpPr fitToPage="1"/>
  </sheetPr>
  <dimension ref="A1:AL106"/>
  <sheetViews>
    <sheetView showGridLines="0" zoomScale="90" zoomScaleNormal="90" workbookViewId="0">
      <selection sqref="A1:C1"/>
    </sheetView>
  </sheetViews>
  <sheetFormatPr defaultRowHeight="12.75" customHeight="1"/>
  <cols>
    <col min="1" max="1" width="3.140625" style="23" customWidth="1"/>
    <col min="2" max="2" width="8.85546875" style="23" customWidth="1"/>
    <col min="3" max="3" width="49.42578125" style="23" customWidth="1"/>
    <col min="4" max="4" width="4.7109375" style="23" hidden="1" customWidth="1"/>
    <col min="5" max="5" width="6.5703125" style="23" customWidth="1"/>
    <col min="6" max="6" width="14.140625" style="23" customWidth="1"/>
    <col min="7" max="7" width="11" style="23" customWidth="1"/>
    <col min="8" max="8" width="13.140625" style="23" bestFit="1" customWidth="1"/>
    <col min="9" max="9" width="11" style="23" bestFit="1" customWidth="1"/>
    <col min="10" max="10" width="12" style="23" bestFit="1" customWidth="1"/>
    <col min="11" max="15" width="10.7109375" style="23" customWidth="1"/>
    <col min="16" max="19" width="8.85546875" style="23" bestFit="1" customWidth="1"/>
    <col min="20" max="20" width="10" style="23" bestFit="1" customWidth="1"/>
    <col min="21" max="23" width="8.85546875" style="23" bestFit="1" customWidth="1"/>
    <col min="24" max="27" width="8.85546875" style="23" customWidth="1"/>
    <col min="28" max="28" width="12.140625" style="23" customWidth="1"/>
    <col min="29" max="29" width="10.7109375" style="23" customWidth="1"/>
    <col min="30" max="30" width="10" style="23" customWidth="1"/>
    <col min="31" max="31" width="10.85546875" style="23" customWidth="1"/>
    <col min="32" max="32" width="8.85546875" style="23" customWidth="1"/>
    <col min="33" max="34" width="8.85546875" style="23" bestFit="1" customWidth="1"/>
    <col min="35" max="35" width="8.85546875" style="23" customWidth="1"/>
    <col min="36" max="36" width="11" style="23" customWidth="1"/>
    <col min="37" max="37" width="11.5703125" style="23" bestFit="1" customWidth="1"/>
    <col min="38" max="38" width="9.28515625" style="23" bestFit="1" customWidth="1"/>
    <col min="39" max="16384" width="9.140625" style="23"/>
  </cols>
  <sheetData>
    <row r="1" spans="1:38" ht="24" customHeight="1">
      <c r="A1" s="1043" t="s">
        <v>406</v>
      </c>
      <c r="B1" s="1043"/>
      <c r="C1" s="1043"/>
    </row>
    <row r="2" spans="1:38" s="174" customFormat="1" ht="24.75" customHeight="1">
      <c r="A2" s="175" t="s">
        <v>367</v>
      </c>
    </row>
    <row r="3" spans="1:38" ht="12.75" customHeight="1">
      <c r="A3" s="298"/>
      <c r="B3" s="268"/>
      <c r="C3" s="1066" t="s">
        <v>71</v>
      </c>
      <c r="D3" s="661"/>
      <c r="E3" s="661"/>
      <c r="F3" s="299"/>
      <c r="G3" s="385" t="str">
        <f>'3. DL invest.n.pl.AR pr.'!F4</f>
        <v>0 / 1</v>
      </c>
      <c r="H3" s="385">
        <f>'3. DL invest.n.pl.AR pr.'!G4</f>
        <v>2</v>
      </c>
      <c r="I3" s="385">
        <f>'3. DL invest.n.pl.AR pr.'!H4</f>
        <v>3</v>
      </c>
      <c r="J3" s="385">
        <f>'3. DL invest.n.pl.AR pr.'!I4</f>
        <v>4</v>
      </c>
      <c r="K3" s="385">
        <f>'3. DL invest.n.pl.AR pr.'!J4</f>
        <v>5</v>
      </c>
      <c r="L3" s="385">
        <f>'3. DL invest.n.pl.AR pr.'!K4</f>
        <v>6</v>
      </c>
      <c r="M3" s="385">
        <f>'3. DL invest.n.pl.AR pr.'!L4</f>
        <v>7</v>
      </c>
      <c r="N3" s="385">
        <f>'3. DL invest.n.pl.AR pr.'!M4</f>
        <v>8</v>
      </c>
      <c r="O3" s="385">
        <f>'3. DL invest.n.pl.AR pr.'!N4</f>
        <v>9</v>
      </c>
      <c r="P3" s="385">
        <f>'3. DL invest.n.pl.AR pr.'!O4</f>
        <v>10</v>
      </c>
      <c r="Q3" s="385">
        <f>'3. DL invest.n.pl.AR pr.'!P4</f>
        <v>11</v>
      </c>
      <c r="R3" s="385">
        <f>'3. DL invest.n.pl.AR pr.'!Q4</f>
        <v>12</v>
      </c>
      <c r="S3" s="385">
        <f>'3. DL invest.n.pl.AR pr.'!R4</f>
        <v>13</v>
      </c>
      <c r="T3" s="385">
        <f>'3. DL invest.n.pl.AR pr.'!S4</f>
        <v>14</v>
      </c>
      <c r="U3" s="385">
        <f>'3. DL invest.n.pl.AR pr.'!T4</f>
        <v>15</v>
      </c>
      <c r="V3" s="385">
        <f>'3. DL invest.n.pl.AR pr.'!U4</f>
        <v>16</v>
      </c>
      <c r="W3" s="385">
        <f>'3. DL invest.n.pl.AR pr.'!V4</f>
        <v>17</v>
      </c>
      <c r="X3" s="385">
        <f>'3. DL invest.n.pl.AR pr.'!W4</f>
        <v>18</v>
      </c>
      <c r="Y3" s="385">
        <f>'3. DL invest.n.pl.AR pr.'!X4</f>
        <v>19</v>
      </c>
      <c r="Z3" s="385">
        <f>'3. DL invest.n.pl.AR pr.'!Y4</f>
        <v>20</v>
      </c>
      <c r="AA3" s="385">
        <f>'3. DL invest.n.pl.AR pr.'!Z4</f>
        <v>21</v>
      </c>
      <c r="AB3" s="385">
        <f>'3. DL invest.n.pl.AR pr.'!AA4</f>
        <v>22</v>
      </c>
      <c r="AC3" s="385">
        <f>'3. DL invest.n.pl.AR pr.'!AB4</f>
        <v>23</v>
      </c>
      <c r="AD3" s="385">
        <f>'3. DL invest.n.pl.AR pr.'!AC4</f>
        <v>24</v>
      </c>
      <c r="AE3" s="385">
        <f>'3. DL invest.n.pl.AR pr.'!AD4</f>
        <v>25</v>
      </c>
      <c r="AF3" s="385">
        <f>'3. DL invest.n.pl.AR pr.'!AE4</f>
        <v>26</v>
      </c>
      <c r="AG3" s="385">
        <f>'3. DL invest.n.pl.AR pr.'!AF4</f>
        <v>27</v>
      </c>
      <c r="AH3" s="385">
        <f>'3. DL invest.n.pl.AR pr.'!AG4</f>
        <v>28</v>
      </c>
      <c r="AI3" s="385">
        <f>'3. DL invest.n.pl.AR pr.'!AH4</f>
        <v>29</v>
      </c>
      <c r="AJ3" s="385">
        <f>'3. DL invest.n.pl.AR pr.'!AI4</f>
        <v>30</v>
      </c>
      <c r="AK3" s="152"/>
    </row>
    <row r="4" spans="1:38" ht="12.75" customHeight="1">
      <c r="A4" s="158"/>
      <c r="B4" s="159"/>
      <c r="C4" s="1067"/>
      <c r="D4" s="662"/>
      <c r="E4" s="662"/>
      <c r="F4" s="186" t="s">
        <v>1</v>
      </c>
      <c r="G4" s="187" t="str">
        <f>'3. DL invest.n.pl.AR pr.'!F5</f>
        <v>2014-Izvēlieties gadu</v>
      </c>
      <c r="H4" s="187" t="e">
        <f>'3. DL invest.n.pl.AR pr.'!G5</f>
        <v>#VALUE!</v>
      </c>
      <c r="I4" s="187" t="e">
        <f>'3. DL invest.n.pl.AR pr.'!H5</f>
        <v>#VALUE!</v>
      </c>
      <c r="J4" s="187" t="e">
        <f>'3. DL invest.n.pl.AR pr.'!I5</f>
        <v>#VALUE!</v>
      </c>
      <c r="K4" s="187" t="e">
        <f>'3. DL invest.n.pl.AR pr.'!J5</f>
        <v>#VALUE!</v>
      </c>
      <c r="L4" s="187" t="e">
        <f>'3. DL invest.n.pl.AR pr.'!K5</f>
        <v>#VALUE!</v>
      </c>
      <c r="M4" s="187" t="e">
        <f>'3. DL invest.n.pl.AR pr.'!L5</f>
        <v>#VALUE!</v>
      </c>
      <c r="N4" s="187" t="e">
        <f>'3. DL invest.n.pl.AR pr.'!M5</f>
        <v>#VALUE!</v>
      </c>
      <c r="O4" s="187" t="e">
        <f>'3. DL invest.n.pl.AR pr.'!N5</f>
        <v>#VALUE!</v>
      </c>
      <c r="P4" s="187" t="e">
        <f>'3. DL invest.n.pl.AR pr.'!O5</f>
        <v>#VALUE!</v>
      </c>
      <c r="Q4" s="187" t="e">
        <f>'3. DL invest.n.pl.AR pr.'!P5</f>
        <v>#VALUE!</v>
      </c>
      <c r="R4" s="187" t="e">
        <f>'3. DL invest.n.pl.AR pr.'!Q5</f>
        <v>#VALUE!</v>
      </c>
      <c r="S4" s="187" t="e">
        <f>'3. DL invest.n.pl.AR pr.'!R5</f>
        <v>#VALUE!</v>
      </c>
      <c r="T4" s="187" t="e">
        <f>'3. DL invest.n.pl.AR pr.'!S5</f>
        <v>#VALUE!</v>
      </c>
      <c r="U4" s="187" t="e">
        <f>'3. DL invest.n.pl.AR pr.'!T5</f>
        <v>#VALUE!</v>
      </c>
      <c r="V4" s="187" t="e">
        <f>'3. DL invest.n.pl.AR pr.'!U5</f>
        <v>#VALUE!</v>
      </c>
      <c r="W4" s="187" t="e">
        <f>'3. DL invest.n.pl.AR pr.'!V5</f>
        <v>#VALUE!</v>
      </c>
      <c r="X4" s="187" t="e">
        <f>'3. DL invest.n.pl.AR pr.'!W5</f>
        <v>#VALUE!</v>
      </c>
      <c r="Y4" s="187" t="e">
        <f>'3. DL invest.n.pl.AR pr.'!X5</f>
        <v>#VALUE!</v>
      </c>
      <c r="Z4" s="187" t="e">
        <f>'3. DL invest.n.pl.AR pr.'!Y5</f>
        <v>#VALUE!</v>
      </c>
      <c r="AA4" s="187" t="e">
        <f>'3. DL invest.n.pl.AR pr.'!Z5</f>
        <v>#VALUE!</v>
      </c>
      <c r="AB4" s="187" t="e">
        <f>'3. DL invest.n.pl.AR pr.'!AA5</f>
        <v>#VALUE!</v>
      </c>
      <c r="AC4" s="187" t="e">
        <f>'3. DL invest.n.pl.AR pr.'!AB5</f>
        <v>#VALUE!</v>
      </c>
      <c r="AD4" s="187" t="e">
        <f>'3. DL invest.n.pl.AR pr.'!AC5</f>
        <v>#VALUE!</v>
      </c>
      <c r="AE4" s="187" t="e">
        <f>'3. DL invest.n.pl.AR pr.'!AD5</f>
        <v>#VALUE!</v>
      </c>
      <c r="AF4" s="187" t="e">
        <f>'3. DL invest.n.pl.AR pr.'!AE5</f>
        <v>#VALUE!</v>
      </c>
      <c r="AG4" s="187" t="e">
        <f>'3. DL invest.n.pl.AR pr.'!AF5</f>
        <v>#VALUE!</v>
      </c>
      <c r="AH4" s="187" t="e">
        <f>'3. DL invest.n.pl.AR pr.'!AG5</f>
        <v>#VALUE!</v>
      </c>
      <c r="AI4" s="187" t="e">
        <f>'3. DL invest.n.pl.AR pr.'!AH5</f>
        <v>#VALUE!</v>
      </c>
      <c r="AJ4" s="187" t="e">
        <f>'3. DL invest.n.pl.AR pr.'!AI5</f>
        <v>#VALUE!</v>
      </c>
      <c r="AK4" s="219" t="s">
        <v>2</v>
      </c>
    </row>
    <row r="5" spans="1:38" ht="12.75" customHeight="1">
      <c r="A5" s="24"/>
      <c r="B5" s="24"/>
      <c r="C5" s="24"/>
      <c r="D5" s="24"/>
      <c r="E5" s="24"/>
      <c r="F5" s="25"/>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row>
    <row r="6" spans="1:38" ht="12.75" customHeight="1">
      <c r="A6" s="163">
        <v>1</v>
      </c>
      <c r="B6" s="164" t="s">
        <v>120</v>
      </c>
      <c r="C6" s="164"/>
      <c r="D6" s="164"/>
      <c r="E6" s="164"/>
      <c r="F6" s="164"/>
      <c r="G6" s="165"/>
      <c r="H6" s="165"/>
      <c r="I6" s="165"/>
      <c r="J6" s="165"/>
      <c r="K6" s="165"/>
      <c r="L6" s="165"/>
      <c r="M6" s="165"/>
      <c r="N6" s="165"/>
      <c r="O6" s="165"/>
      <c r="P6" s="165"/>
      <c r="Q6" s="165"/>
      <c r="R6" s="165"/>
      <c r="S6" s="165"/>
      <c r="T6" s="165"/>
      <c r="U6" s="165"/>
      <c r="V6" s="165"/>
      <c r="W6" s="165"/>
      <c r="X6" s="165"/>
      <c r="Y6" s="165"/>
      <c r="Z6" s="165"/>
      <c r="AA6" s="165"/>
      <c r="AB6" s="165"/>
      <c r="AC6" s="165"/>
      <c r="AD6" s="165"/>
      <c r="AE6" s="165"/>
      <c r="AF6" s="165"/>
      <c r="AG6" s="165"/>
      <c r="AH6" s="165"/>
      <c r="AI6" s="165"/>
      <c r="AJ6" s="165"/>
      <c r="AK6" s="166"/>
    </row>
    <row r="7" spans="1:38" ht="12.75" customHeight="1">
      <c r="A7" s="24"/>
      <c r="B7" s="24"/>
      <c r="C7" s="24"/>
      <c r="D7" s="24"/>
      <c r="E7" s="24"/>
      <c r="F7" s="25"/>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row>
    <row r="8" spans="1:38" s="51" customFormat="1" ht="12.75" customHeight="1">
      <c r="A8" s="47"/>
      <c r="B8" s="80" t="s">
        <v>3</v>
      </c>
      <c r="C8" s="48" t="s">
        <v>106</v>
      </c>
      <c r="D8" s="48"/>
      <c r="E8" s="49"/>
      <c r="F8" s="50" t="s">
        <v>179</v>
      </c>
      <c r="G8" s="191">
        <f>SUM(G9:G17)</f>
        <v>0</v>
      </c>
      <c r="H8" s="191">
        <f>SUM(H9:H17)</f>
        <v>0</v>
      </c>
      <c r="I8" s="191">
        <f t="shared" ref="I8:J8" si="0">SUM(I9:I17)</f>
        <v>0</v>
      </c>
      <c r="J8" s="191">
        <f t="shared" si="0"/>
        <v>0</v>
      </c>
      <c r="K8" s="191">
        <f t="shared" ref="K8:AJ8" si="1">SUM(K9:K17)</f>
        <v>0</v>
      </c>
      <c r="L8" s="191">
        <f t="shared" si="1"/>
        <v>0</v>
      </c>
      <c r="M8" s="191">
        <f t="shared" si="1"/>
        <v>0</v>
      </c>
      <c r="N8" s="191">
        <f t="shared" si="1"/>
        <v>0</v>
      </c>
      <c r="O8" s="191">
        <f t="shared" si="1"/>
        <v>0</v>
      </c>
      <c r="P8" s="191">
        <f t="shared" si="1"/>
        <v>0</v>
      </c>
      <c r="Q8" s="191">
        <f t="shared" si="1"/>
        <v>0</v>
      </c>
      <c r="R8" s="191">
        <f t="shared" si="1"/>
        <v>0</v>
      </c>
      <c r="S8" s="191">
        <f t="shared" si="1"/>
        <v>0</v>
      </c>
      <c r="T8" s="191">
        <f t="shared" si="1"/>
        <v>0</v>
      </c>
      <c r="U8" s="191">
        <f t="shared" si="1"/>
        <v>0</v>
      </c>
      <c r="V8" s="191">
        <f t="shared" si="1"/>
        <v>0</v>
      </c>
      <c r="W8" s="191">
        <f t="shared" si="1"/>
        <v>0</v>
      </c>
      <c r="X8" s="191">
        <f t="shared" si="1"/>
        <v>0</v>
      </c>
      <c r="Y8" s="191">
        <f t="shared" si="1"/>
        <v>0</v>
      </c>
      <c r="Z8" s="191">
        <f t="shared" si="1"/>
        <v>0</v>
      </c>
      <c r="AA8" s="191">
        <f t="shared" si="1"/>
        <v>0</v>
      </c>
      <c r="AB8" s="191">
        <f t="shared" si="1"/>
        <v>0</v>
      </c>
      <c r="AC8" s="191">
        <f t="shared" si="1"/>
        <v>0</v>
      </c>
      <c r="AD8" s="191">
        <f t="shared" si="1"/>
        <v>0</v>
      </c>
      <c r="AE8" s="191">
        <f t="shared" si="1"/>
        <v>0</v>
      </c>
      <c r="AF8" s="191">
        <f t="shared" si="1"/>
        <v>0</v>
      </c>
      <c r="AG8" s="191">
        <f t="shared" si="1"/>
        <v>0</v>
      </c>
      <c r="AH8" s="191">
        <f t="shared" si="1"/>
        <v>0</v>
      </c>
      <c r="AI8" s="191">
        <f t="shared" si="1"/>
        <v>0</v>
      </c>
      <c r="AJ8" s="191">
        <f t="shared" si="1"/>
        <v>0</v>
      </c>
      <c r="AK8" s="192">
        <f t="shared" ref="AK8:AK53" si="2">SUM(G8:AJ8)</f>
        <v>0</v>
      </c>
      <c r="AL8" s="391"/>
    </row>
    <row r="9" spans="1:38" ht="12.75" customHeight="1">
      <c r="A9" s="30"/>
      <c r="B9" s="61" t="s">
        <v>65</v>
      </c>
      <c r="C9" s="69" t="str">
        <f>'5. DL soc.econom. analīze'!B7</f>
        <v>Ieguvums ...</v>
      </c>
      <c r="D9" s="52"/>
      <c r="E9" s="340">
        <v>0.1</v>
      </c>
      <c r="F9" s="89" t="s">
        <v>179</v>
      </c>
      <c r="G9" s="194">
        <f>'5. DL soc.econom. analīze'!D7*(1+$E9)</f>
        <v>0</v>
      </c>
      <c r="H9" s="194">
        <f>'5. DL soc.econom. analīze'!E7*(1+$E9)</f>
        <v>0</v>
      </c>
      <c r="I9" s="194">
        <f>'5. DL soc.econom. analīze'!F7*(1+$E9)</f>
        <v>0</v>
      </c>
      <c r="J9" s="194">
        <f>'5. DL soc.econom. analīze'!G7*(1+$E9)</f>
        <v>0</v>
      </c>
      <c r="K9" s="194">
        <f>'5. DL soc.econom. analīze'!H7*(1+$E9)</f>
        <v>0</v>
      </c>
      <c r="L9" s="194">
        <f>'5. DL soc.econom. analīze'!I7*(1+$E9)</f>
        <v>0</v>
      </c>
      <c r="M9" s="194">
        <f>'5. DL soc.econom. analīze'!J7*(1+$E9)</f>
        <v>0</v>
      </c>
      <c r="N9" s="194">
        <f>'5. DL soc.econom. analīze'!K7*(1+$E9)</f>
        <v>0</v>
      </c>
      <c r="O9" s="194">
        <f>'5. DL soc.econom. analīze'!L7*(1+$E9)</f>
        <v>0</v>
      </c>
      <c r="P9" s="194">
        <f>'5. DL soc.econom. analīze'!M7*(1+$E9)</f>
        <v>0</v>
      </c>
      <c r="Q9" s="194">
        <f>'5. DL soc.econom. analīze'!N7*(1+$E9)</f>
        <v>0</v>
      </c>
      <c r="R9" s="194">
        <f>'5. DL soc.econom. analīze'!O7*(1+$E9)</f>
        <v>0</v>
      </c>
      <c r="S9" s="194">
        <f>'5. DL soc.econom. analīze'!P7*(1+$E9)</f>
        <v>0</v>
      </c>
      <c r="T9" s="194">
        <f>'5. DL soc.econom. analīze'!Q7*(1+$E9)</f>
        <v>0</v>
      </c>
      <c r="U9" s="194">
        <f>'5. DL soc.econom. analīze'!R7*(1+$E9)</f>
        <v>0</v>
      </c>
      <c r="V9" s="194">
        <f>'5. DL soc.econom. analīze'!S7*(1+$E9)</f>
        <v>0</v>
      </c>
      <c r="W9" s="194">
        <f>'5. DL soc.econom. analīze'!T7*(1+$E9)</f>
        <v>0</v>
      </c>
      <c r="X9" s="194">
        <f>'5. DL soc.econom. analīze'!U7*(1+$E9)</f>
        <v>0</v>
      </c>
      <c r="Y9" s="194">
        <f>'5. DL soc.econom. analīze'!V7*(1+$E9)</f>
        <v>0</v>
      </c>
      <c r="Z9" s="194">
        <f>'5. DL soc.econom. analīze'!W7*(1+$E9)</f>
        <v>0</v>
      </c>
      <c r="AA9" s="194">
        <f>'5. DL soc.econom. analīze'!X7*(1+$E9)</f>
        <v>0</v>
      </c>
      <c r="AB9" s="194">
        <f>'5. DL soc.econom. analīze'!Y7*(1+$E9)</f>
        <v>0</v>
      </c>
      <c r="AC9" s="194">
        <f>'5. DL soc.econom. analīze'!Z7*(1+$E9)</f>
        <v>0</v>
      </c>
      <c r="AD9" s="194">
        <f>'5. DL soc.econom. analīze'!AA7*(1+$E9)</f>
        <v>0</v>
      </c>
      <c r="AE9" s="194">
        <f>'5. DL soc.econom. analīze'!AB7*(1+$E9)</f>
        <v>0</v>
      </c>
      <c r="AF9" s="194">
        <f>'5. DL soc.econom. analīze'!AC7*(1+$E9)</f>
        <v>0</v>
      </c>
      <c r="AG9" s="194">
        <f>'5. DL soc.econom. analīze'!AD7*(1+$E9)</f>
        <v>0</v>
      </c>
      <c r="AH9" s="194">
        <f>'5. DL soc.econom. analīze'!AE7*(1+$E9)</f>
        <v>0</v>
      </c>
      <c r="AI9" s="194">
        <f>'5. DL soc.econom. analīze'!AF7*(1+$E9)</f>
        <v>0</v>
      </c>
      <c r="AJ9" s="194">
        <f>'5. DL soc.econom. analīze'!AG7*(1+$E9)</f>
        <v>0</v>
      </c>
      <c r="AK9" s="197">
        <f t="shared" si="2"/>
        <v>0</v>
      </c>
      <c r="AL9" s="391"/>
    </row>
    <row r="10" spans="1:38" ht="12.75" customHeight="1">
      <c r="A10" s="30"/>
      <c r="B10" s="61" t="s">
        <v>66</v>
      </c>
      <c r="C10" s="69" t="str">
        <f>'5. DL soc.econom. analīze'!B8</f>
        <v>Ieguvums ...</v>
      </c>
      <c r="D10" s="52"/>
      <c r="E10" s="340">
        <v>0.1</v>
      </c>
      <c r="F10" s="89" t="s">
        <v>179</v>
      </c>
      <c r="G10" s="194">
        <f>'5. DL soc.econom. analīze'!D8*(1+$E10)</f>
        <v>0</v>
      </c>
      <c r="H10" s="194">
        <f>'5. DL soc.econom. analīze'!E8*(1+$E10)</f>
        <v>0</v>
      </c>
      <c r="I10" s="194">
        <f>'5. DL soc.econom. analīze'!F8*(1+$E10)</f>
        <v>0</v>
      </c>
      <c r="J10" s="194">
        <f>'5. DL soc.econom. analīze'!G8*(1+$E10)</f>
        <v>0</v>
      </c>
      <c r="K10" s="194">
        <f>'5. DL soc.econom. analīze'!H8*(1+$E10)</f>
        <v>0</v>
      </c>
      <c r="L10" s="194">
        <f>'5. DL soc.econom. analīze'!I8*(1+$E10)</f>
        <v>0</v>
      </c>
      <c r="M10" s="194">
        <f>'5. DL soc.econom. analīze'!J8*(1+$E10)</f>
        <v>0</v>
      </c>
      <c r="N10" s="194">
        <f>'5. DL soc.econom. analīze'!K8*(1+$E10)</f>
        <v>0</v>
      </c>
      <c r="O10" s="194">
        <f>'5. DL soc.econom. analīze'!L8*(1+$E10)</f>
        <v>0</v>
      </c>
      <c r="P10" s="194">
        <f>'5. DL soc.econom. analīze'!M8*(1+$E10)</f>
        <v>0</v>
      </c>
      <c r="Q10" s="194">
        <f>'5. DL soc.econom. analīze'!N8*(1+$E10)</f>
        <v>0</v>
      </c>
      <c r="R10" s="194">
        <f>'5. DL soc.econom. analīze'!O8*(1+$E10)</f>
        <v>0</v>
      </c>
      <c r="S10" s="194">
        <f>'5. DL soc.econom. analīze'!P8*(1+$E10)</f>
        <v>0</v>
      </c>
      <c r="T10" s="194">
        <f>'5. DL soc.econom. analīze'!Q8*(1+$E10)</f>
        <v>0</v>
      </c>
      <c r="U10" s="194">
        <f>'5. DL soc.econom. analīze'!R8*(1+$E10)</f>
        <v>0</v>
      </c>
      <c r="V10" s="194">
        <f>'5. DL soc.econom. analīze'!S8*(1+$E10)</f>
        <v>0</v>
      </c>
      <c r="W10" s="194">
        <f>'5. DL soc.econom. analīze'!T8*(1+$E10)</f>
        <v>0</v>
      </c>
      <c r="X10" s="194">
        <f>'5. DL soc.econom. analīze'!U8*(1+$E10)</f>
        <v>0</v>
      </c>
      <c r="Y10" s="194">
        <f>'5. DL soc.econom. analīze'!V8*(1+$E10)</f>
        <v>0</v>
      </c>
      <c r="Z10" s="194">
        <f>'5. DL soc.econom. analīze'!W8*(1+$E10)</f>
        <v>0</v>
      </c>
      <c r="AA10" s="194">
        <f>'5. DL soc.econom. analīze'!X8*(1+$E10)</f>
        <v>0</v>
      </c>
      <c r="AB10" s="194">
        <f>'5. DL soc.econom. analīze'!Y8*(1+$E10)</f>
        <v>0</v>
      </c>
      <c r="AC10" s="194">
        <f>'5. DL soc.econom. analīze'!Z8*(1+$E10)</f>
        <v>0</v>
      </c>
      <c r="AD10" s="194">
        <f>'5. DL soc.econom. analīze'!AA8*(1+$E10)</f>
        <v>0</v>
      </c>
      <c r="AE10" s="194">
        <f>'5. DL soc.econom. analīze'!AB8*(1+$E10)</f>
        <v>0</v>
      </c>
      <c r="AF10" s="194">
        <f>'5. DL soc.econom. analīze'!AC8*(1+$E10)</f>
        <v>0</v>
      </c>
      <c r="AG10" s="194">
        <f>'5. DL soc.econom. analīze'!AD8*(1+$E10)</f>
        <v>0</v>
      </c>
      <c r="AH10" s="194">
        <f>'5. DL soc.econom. analīze'!AE8*(1+$E10)</f>
        <v>0</v>
      </c>
      <c r="AI10" s="194">
        <f>'5. DL soc.econom. analīze'!AF8*(1+$E10)</f>
        <v>0</v>
      </c>
      <c r="AJ10" s="194">
        <f>'5. DL soc.econom. analīze'!AG8*(1+$E10)</f>
        <v>0</v>
      </c>
      <c r="AK10" s="197">
        <f t="shared" ref="AK10:AK17" si="3">SUM(G10:AJ10)</f>
        <v>0</v>
      </c>
      <c r="AL10" s="391"/>
    </row>
    <row r="11" spans="1:38" ht="12.75" customHeight="1">
      <c r="A11" s="30"/>
      <c r="B11" s="61" t="s">
        <v>171</v>
      </c>
      <c r="C11" s="69" t="str">
        <f>'5. DL soc.econom. analīze'!B9</f>
        <v>Ieguvums ...</v>
      </c>
      <c r="D11" s="52"/>
      <c r="E11" s="340">
        <v>0.1</v>
      </c>
      <c r="F11" s="89" t="s">
        <v>179</v>
      </c>
      <c r="G11" s="194">
        <f>'5. DL soc.econom. analīze'!D9*(1+$E11)</f>
        <v>0</v>
      </c>
      <c r="H11" s="194">
        <f>'5. DL soc.econom. analīze'!E9*(1+$E11)</f>
        <v>0</v>
      </c>
      <c r="I11" s="194">
        <f>'5. DL soc.econom. analīze'!F9*(1+$E11)</f>
        <v>0</v>
      </c>
      <c r="J11" s="194">
        <f>'5. DL soc.econom. analīze'!G9*(1+$E11)</f>
        <v>0</v>
      </c>
      <c r="K11" s="194">
        <f>'5. DL soc.econom. analīze'!H9*(1+$E11)</f>
        <v>0</v>
      </c>
      <c r="L11" s="194">
        <f>'5. DL soc.econom. analīze'!I9*(1+$E11)</f>
        <v>0</v>
      </c>
      <c r="M11" s="194">
        <f>'5. DL soc.econom. analīze'!J9*(1+$E11)</f>
        <v>0</v>
      </c>
      <c r="N11" s="194">
        <f>'5. DL soc.econom. analīze'!K9*(1+$E11)</f>
        <v>0</v>
      </c>
      <c r="O11" s="194">
        <f>'5. DL soc.econom. analīze'!L9*(1+$E11)</f>
        <v>0</v>
      </c>
      <c r="P11" s="194">
        <f>'5. DL soc.econom. analīze'!M9*(1+$E11)</f>
        <v>0</v>
      </c>
      <c r="Q11" s="194">
        <f>'5. DL soc.econom. analīze'!N9*(1+$E11)</f>
        <v>0</v>
      </c>
      <c r="R11" s="194">
        <f>'5. DL soc.econom. analīze'!O9*(1+$E11)</f>
        <v>0</v>
      </c>
      <c r="S11" s="194">
        <f>'5. DL soc.econom. analīze'!P9*(1+$E11)</f>
        <v>0</v>
      </c>
      <c r="T11" s="194">
        <f>'5. DL soc.econom. analīze'!Q9*(1+$E11)</f>
        <v>0</v>
      </c>
      <c r="U11" s="194">
        <f>'5. DL soc.econom. analīze'!R9*(1+$E11)</f>
        <v>0</v>
      </c>
      <c r="V11" s="194">
        <f>'5. DL soc.econom. analīze'!S9*(1+$E11)</f>
        <v>0</v>
      </c>
      <c r="W11" s="194">
        <f>'5. DL soc.econom. analīze'!T9*(1+$E11)</f>
        <v>0</v>
      </c>
      <c r="X11" s="194">
        <f>'5. DL soc.econom. analīze'!U9*(1+$E11)</f>
        <v>0</v>
      </c>
      <c r="Y11" s="194">
        <f>'5. DL soc.econom. analīze'!V9*(1+$E11)</f>
        <v>0</v>
      </c>
      <c r="Z11" s="194">
        <f>'5. DL soc.econom. analīze'!W9*(1+$E11)</f>
        <v>0</v>
      </c>
      <c r="AA11" s="194">
        <f>'5. DL soc.econom. analīze'!X9*(1+$E11)</f>
        <v>0</v>
      </c>
      <c r="AB11" s="194">
        <f>'5. DL soc.econom. analīze'!Y9*(1+$E11)</f>
        <v>0</v>
      </c>
      <c r="AC11" s="194">
        <f>'5. DL soc.econom. analīze'!Z9*(1+$E11)</f>
        <v>0</v>
      </c>
      <c r="AD11" s="194">
        <f>'5. DL soc.econom. analīze'!AA9*(1+$E11)</f>
        <v>0</v>
      </c>
      <c r="AE11" s="194">
        <f>'5. DL soc.econom. analīze'!AB9*(1+$E11)</f>
        <v>0</v>
      </c>
      <c r="AF11" s="194">
        <f>'5. DL soc.econom. analīze'!AC9*(1+$E11)</f>
        <v>0</v>
      </c>
      <c r="AG11" s="194">
        <f>'5. DL soc.econom. analīze'!AD9*(1+$E11)</f>
        <v>0</v>
      </c>
      <c r="AH11" s="194">
        <f>'5. DL soc.econom. analīze'!AE9*(1+$E11)</f>
        <v>0</v>
      </c>
      <c r="AI11" s="194">
        <f>'5. DL soc.econom. analīze'!AF9*(1+$E11)</f>
        <v>0</v>
      </c>
      <c r="AJ11" s="194">
        <f>'5. DL soc.econom. analīze'!AG9*(1+$E11)</f>
        <v>0</v>
      </c>
      <c r="AK11" s="197">
        <f t="shared" si="3"/>
        <v>0</v>
      </c>
      <c r="AL11" s="232" t="b">
        <f>AK11='5. DL soc.econom. analīze'!AH9</f>
        <v>1</v>
      </c>
    </row>
    <row r="12" spans="1:38" ht="12.75" customHeight="1">
      <c r="A12" s="30"/>
      <c r="B12" s="61" t="s">
        <v>172</v>
      </c>
      <c r="C12" s="69" t="str">
        <f>'5. DL soc.econom. analīze'!B10</f>
        <v>Ieguvums ...</v>
      </c>
      <c r="D12" s="52"/>
      <c r="E12" s="340">
        <v>0.1</v>
      </c>
      <c r="F12" s="89" t="s">
        <v>179</v>
      </c>
      <c r="G12" s="194">
        <f>'5. DL soc.econom. analīze'!D10*(1+$E12)</f>
        <v>0</v>
      </c>
      <c r="H12" s="194">
        <f>'5. DL soc.econom. analīze'!E10*(1+$E12)</f>
        <v>0</v>
      </c>
      <c r="I12" s="194">
        <f>'5. DL soc.econom. analīze'!F10*(1+$E12)</f>
        <v>0</v>
      </c>
      <c r="J12" s="194">
        <f>'5. DL soc.econom. analīze'!G10*(1+$E12)</f>
        <v>0</v>
      </c>
      <c r="K12" s="194">
        <f>'5. DL soc.econom. analīze'!H10*(1+$E12)</f>
        <v>0</v>
      </c>
      <c r="L12" s="194">
        <f>'5. DL soc.econom. analīze'!I10*(1+$E12)</f>
        <v>0</v>
      </c>
      <c r="M12" s="194">
        <f>'5. DL soc.econom. analīze'!J10*(1+$E12)</f>
        <v>0</v>
      </c>
      <c r="N12" s="194">
        <f>'5. DL soc.econom. analīze'!K10*(1+$E12)</f>
        <v>0</v>
      </c>
      <c r="O12" s="194">
        <f>'5. DL soc.econom. analīze'!L10*(1+$E12)</f>
        <v>0</v>
      </c>
      <c r="P12" s="194">
        <f>'5. DL soc.econom. analīze'!M10*(1+$E12)</f>
        <v>0</v>
      </c>
      <c r="Q12" s="194">
        <f>'5. DL soc.econom. analīze'!N10*(1+$E12)</f>
        <v>0</v>
      </c>
      <c r="R12" s="194">
        <f>'5. DL soc.econom. analīze'!O10*(1+$E12)</f>
        <v>0</v>
      </c>
      <c r="S12" s="194">
        <f>'5. DL soc.econom. analīze'!P10*(1+$E12)</f>
        <v>0</v>
      </c>
      <c r="T12" s="194">
        <f>'5. DL soc.econom. analīze'!Q10*(1+$E12)</f>
        <v>0</v>
      </c>
      <c r="U12" s="194">
        <f>'5. DL soc.econom. analīze'!R10*(1+$E12)</f>
        <v>0</v>
      </c>
      <c r="V12" s="194">
        <f>'5. DL soc.econom. analīze'!S10*(1+$E12)</f>
        <v>0</v>
      </c>
      <c r="W12" s="194">
        <f>'5. DL soc.econom. analīze'!T10*(1+$E12)</f>
        <v>0</v>
      </c>
      <c r="X12" s="194">
        <f>'5. DL soc.econom. analīze'!U10*(1+$E12)</f>
        <v>0</v>
      </c>
      <c r="Y12" s="194">
        <f>'5. DL soc.econom. analīze'!V10*(1+$E12)</f>
        <v>0</v>
      </c>
      <c r="Z12" s="194">
        <f>'5. DL soc.econom. analīze'!W10*(1+$E12)</f>
        <v>0</v>
      </c>
      <c r="AA12" s="194">
        <f>'5. DL soc.econom. analīze'!X10*(1+$E12)</f>
        <v>0</v>
      </c>
      <c r="AB12" s="194">
        <f>'5. DL soc.econom. analīze'!Y10*(1+$E12)</f>
        <v>0</v>
      </c>
      <c r="AC12" s="194">
        <f>'5. DL soc.econom. analīze'!Z10*(1+$E12)</f>
        <v>0</v>
      </c>
      <c r="AD12" s="194">
        <f>'5. DL soc.econom. analīze'!AA10*(1+$E12)</f>
        <v>0</v>
      </c>
      <c r="AE12" s="194">
        <f>'5. DL soc.econom. analīze'!AB10*(1+$E12)</f>
        <v>0</v>
      </c>
      <c r="AF12" s="194">
        <f>'5. DL soc.econom. analīze'!AC10*(1+$E12)</f>
        <v>0</v>
      </c>
      <c r="AG12" s="194">
        <f>'5. DL soc.econom. analīze'!AD10*(1+$E12)</f>
        <v>0</v>
      </c>
      <c r="AH12" s="194">
        <f>'5. DL soc.econom. analīze'!AE10*(1+$E12)</f>
        <v>0</v>
      </c>
      <c r="AI12" s="194">
        <f>'5. DL soc.econom. analīze'!AF10*(1+$E12)</f>
        <v>0</v>
      </c>
      <c r="AJ12" s="194">
        <f>'5. DL soc.econom. analīze'!AG10*(1+$E12)</f>
        <v>0</v>
      </c>
      <c r="AK12" s="197">
        <f t="shared" si="3"/>
        <v>0</v>
      </c>
      <c r="AL12" s="232" t="b">
        <f>AK12='5. DL soc.econom. analīze'!AH14</f>
        <v>1</v>
      </c>
    </row>
    <row r="13" spans="1:38" ht="12.75" customHeight="1">
      <c r="A13" s="30"/>
      <c r="B13" s="61" t="s">
        <v>173</v>
      </c>
      <c r="C13" s="69" t="str">
        <f>'5. DL soc.econom. analīze'!B11</f>
        <v>Ieguvums ...</v>
      </c>
      <c r="D13" s="52"/>
      <c r="E13" s="340">
        <v>0.1</v>
      </c>
      <c r="F13" s="89" t="s">
        <v>179</v>
      </c>
      <c r="G13" s="194">
        <f>'5. DL soc.econom. analīze'!D11*(1+$E13)</f>
        <v>0</v>
      </c>
      <c r="H13" s="194">
        <f>'5. DL soc.econom. analīze'!E11*(1+$E13)</f>
        <v>0</v>
      </c>
      <c r="I13" s="194">
        <f>'5. DL soc.econom. analīze'!F11*(1+$E13)</f>
        <v>0</v>
      </c>
      <c r="J13" s="194">
        <f>'5. DL soc.econom. analīze'!G11*(1+$E13)</f>
        <v>0</v>
      </c>
      <c r="K13" s="194">
        <f>'5. DL soc.econom. analīze'!H11*(1+$E13)</f>
        <v>0</v>
      </c>
      <c r="L13" s="194">
        <f>'5. DL soc.econom. analīze'!I11*(1+$E13)</f>
        <v>0</v>
      </c>
      <c r="M13" s="194">
        <f>'5. DL soc.econom. analīze'!J11*(1+$E13)</f>
        <v>0</v>
      </c>
      <c r="N13" s="194">
        <f>'5. DL soc.econom. analīze'!K11*(1+$E13)</f>
        <v>0</v>
      </c>
      <c r="O13" s="194">
        <f>'5. DL soc.econom. analīze'!L11*(1+$E13)</f>
        <v>0</v>
      </c>
      <c r="P13" s="194">
        <f>'5. DL soc.econom. analīze'!M11*(1+$E13)</f>
        <v>0</v>
      </c>
      <c r="Q13" s="194">
        <f>'5. DL soc.econom. analīze'!N11*(1+$E13)</f>
        <v>0</v>
      </c>
      <c r="R13" s="194">
        <f>'5. DL soc.econom. analīze'!O11*(1+$E13)</f>
        <v>0</v>
      </c>
      <c r="S13" s="194">
        <f>'5. DL soc.econom. analīze'!P11*(1+$E13)</f>
        <v>0</v>
      </c>
      <c r="T13" s="194">
        <f>'5. DL soc.econom. analīze'!Q11*(1+$E13)</f>
        <v>0</v>
      </c>
      <c r="U13" s="194">
        <f>'5. DL soc.econom. analīze'!R11*(1+$E13)</f>
        <v>0</v>
      </c>
      <c r="V13" s="194">
        <f>'5. DL soc.econom. analīze'!S11*(1+$E13)</f>
        <v>0</v>
      </c>
      <c r="W13" s="194">
        <f>'5. DL soc.econom. analīze'!T11*(1+$E13)</f>
        <v>0</v>
      </c>
      <c r="X13" s="194">
        <f>'5. DL soc.econom. analīze'!U11*(1+$E13)</f>
        <v>0</v>
      </c>
      <c r="Y13" s="194">
        <f>'5. DL soc.econom. analīze'!V11*(1+$E13)</f>
        <v>0</v>
      </c>
      <c r="Z13" s="194">
        <f>'5. DL soc.econom. analīze'!W11*(1+$E13)</f>
        <v>0</v>
      </c>
      <c r="AA13" s="194">
        <f>'5. DL soc.econom. analīze'!X11*(1+$E13)</f>
        <v>0</v>
      </c>
      <c r="AB13" s="194">
        <f>'5. DL soc.econom. analīze'!Y11*(1+$E13)</f>
        <v>0</v>
      </c>
      <c r="AC13" s="194">
        <f>'5. DL soc.econom. analīze'!Z11*(1+$E13)</f>
        <v>0</v>
      </c>
      <c r="AD13" s="194">
        <f>'5. DL soc.econom. analīze'!AA11*(1+$E13)</f>
        <v>0</v>
      </c>
      <c r="AE13" s="194">
        <f>'5. DL soc.econom. analīze'!AB11*(1+$E13)</f>
        <v>0</v>
      </c>
      <c r="AF13" s="194">
        <f>'5. DL soc.econom. analīze'!AC11*(1+$E13)</f>
        <v>0</v>
      </c>
      <c r="AG13" s="194">
        <f>'5. DL soc.econom. analīze'!AD11*(1+$E13)</f>
        <v>0</v>
      </c>
      <c r="AH13" s="194">
        <f>'5. DL soc.econom. analīze'!AE11*(1+$E13)</f>
        <v>0</v>
      </c>
      <c r="AI13" s="194">
        <f>'5. DL soc.econom. analīze'!AF11*(1+$E13)</f>
        <v>0</v>
      </c>
      <c r="AJ13" s="194">
        <f>'5. DL soc.econom. analīze'!AG11*(1+$E13)</f>
        <v>0</v>
      </c>
      <c r="AK13" s="197">
        <f t="shared" si="3"/>
        <v>0</v>
      </c>
      <c r="AL13" s="232"/>
    </row>
    <row r="14" spans="1:38" ht="12.75" customHeight="1">
      <c r="A14" s="30"/>
      <c r="B14" s="61" t="s">
        <v>415</v>
      </c>
      <c r="C14" s="69" t="str">
        <f>'5. DL soc.econom. analīze'!B12</f>
        <v>Ieguvums ...</v>
      </c>
      <c r="D14" s="52"/>
      <c r="E14" s="340">
        <v>0.1</v>
      </c>
      <c r="F14" s="89" t="s">
        <v>179</v>
      </c>
      <c r="G14" s="194">
        <f>'5. DL soc.econom. analīze'!D12*(1+$E14)</f>
        <v>0</v>
      </c>
      <c r="H14" s="194">
        <f>'5. DL soc.econom. analīze'!E12*(1+$E14)</f>
        <v>0</v>
      </c>
      <c r="I14" s="194">
        <f>'5. DL soc.econom. analīze'!F12*(1+$E14)</f>
        <v>0</v>
      </c>
      <c r="J14" s="194">
        <f>'5. DL soc.econom. analīze'!G12*(1+$E14)</f>
        <v>0</v>
      </c>
      <c r="K14" s="194">
        <f>'5. DL soc.econom. analīze'!H12*(1+$E14)</f>
        <v>0</v>
      </c>
      <c r="L14" s="194">
        <f>'5. DL soc.econom. analīze'!I12*(1+$E14)</f>
        <v>0</v>
      </c>
      <c r="M14" s="194">
        <f>'5. DL soc.econom. analīze'!J12*(1+$E14)</f>
        <v>0</v>
      </c>
      <c r="N14" s="194">
        <f>'5. DL soc.econom. analīze'!K12*(1+$E14)</f>
        <v>0</v>
      </c>
      <c r="O14" s="194">
        <f>'5. DL soc.econom. analīze'!L12*(1+$E14)</f>
        <v>0</v>
      </c>
      <c r="P14" s="194">
        <f>'5. DL soc.econom. analīze'!M12*(1+$E14)</f>
        <v>0</v>
      </c>
      <c r="Q14" s="194">
        <f>'5. DL soc.econom. analīze'!N12*(1+$E14)</f>
        <v>0</v>
      </c>
      <c r="R14" s="194">
        <f>'5. DL soc.econom. analīze'!O12*(1+$E14)</f>
        <v>0</v>
      </c>
      <c r="S14" s="194">
        <f>'5. DL soc.econom. analīze'!P12*(1+$E14)</f>
        <v>0</v>
      </c>
      <c r="T14" s="194">
        <f>'5. DL soc.econom. analīze'!Q12*(1+$E14)</f>
        <v>0</v>
      </c>
      <c r="U14" s="194">
        <f>'5. DL soc.econom. analīze'!R12*(1+$E14)</f>
        <v>0</v>
      </c>
      <c r="V14" s="194">
        <f>'5. DL soc.econom. analīze'!S12*(1+$E14)</f>
        <v>0</v>
      </c>
      <c r="W14" s="194">
        <f>'5. DL soc.econom. analīze'!T12*(1+$E14)</f>
        <v>0</v>
      </c>
      <c r="X14" s="194">
        <f>'5. DL soc.econom. analīze'!U12*(1+$E14)</f>
        <v>0</v>
      </c>
      <c r="Y14" s="194">
        <f>'5. DL soc.econom. analīze'!V12*(1+$E14)</f>
        <v>0</v>
      </c>
      <c r="Z14" s="194">
        <f>'5. DL soc.econom. analīze'!W12*(1+$E14)</f>
        <v>0</v>
      </c>
      <c r="AA14" s="194">
        <f>'5. DL soc.econom. analīze'!X12*(1+$E14)</f>
        <v>0</v>
      </c>
      <c r="AB14" s="194">
        <f>'5. DL soc.econom. analīze'!Y12*(1+$E14)</f>
        <v>0</v>
      </c>
      <c r="AC14" s="194">
        <f>'5. DL soc.econom. analīze'!Z12*(1+$E14)</f>
        <v>0</v>
      </c>
      <c r="AD14" s="194">
        <f>'5. DL soc.econom. analīze'!AA12*(1+$E14)</f>
        <v>0</v>
      </c>
      <c r="AE14" s="194">
        <f>'5. DL soc.econom. analīze'!AB12*(1+$E14)</f>
        <v>0</v>
      </c>
      <c r="AF14" s="194">
        <f>'5. DL soc.econom. analīze'!AC12*(1+$E14)</f>
        <v>0</v>
      </c>
      <c r="AG14" s="194">
        <f>'5. DL soc.econom. analīze'!AD12*(1+$E14)</f>
        <v>0</v>
      </c>
      <c r="AH14" s="194">
        <f>'5. DL soc.econom. analīze'!AE12*(1+$E14)</f>
        <v>0</v>
      </c>
      <c r="AI14" s="194">
        <f>'5. DL soc.econom. analīze'!AF12*(1+$E14)</f>
        <v>0</v>
      </c>
      <c r="AJ14" s="194">
        <f>'5. DL soc.econom. analīze'!AG12*(1+$E14)</f>
        <v>0</v>
      </c>
      <c r="AK14" s="197">
        <f t="shared" si="3"/>
        <v>0</v>
      </c>
      <c r="AL14" s="232"/>
    </row>
    <row r="15" spans="1:38" ht="12.75" customHeight="1">
      <c r="A15" s="30"/>
      <c r="B15" s="61" t="s">
        <v>425</v>
      </c>
      <c r="C15" s="69" t="str">
        <f>'5. DL soc.econom. analīze'!B13</f>
        <v>Ieguvums ...</v>
      </c>
      <c r="D15" s="52"/>
      <c r="E15" s="340">
        <v>0.1</v>
      </c>
      <c r="F15" s="89" t="s">
        <v>179</v>
      </c>
      <c r="G15" s="194">
        <f>'5. DL soc.econom. analīze'!D13*(1+$E15)</f>
        <v>0</v>
      </c>
      <c r="H15" s="194">
        <f>'5. DL soc.econom. analīze'!E13*(1+$E15)</f>
        <v>0</v>
      </c>
      <c r="I15" s="194">
        <f>'5. DL soc.econom. analīze'!F13*(1+$E15)</f>
        <v>0</v>
      </c>
      <c r="J15" s="194">
        <f>'5. DL soc.econom. analīze'!G13*(1+$E15)</f>
        <v>0</v>
      </c>
      <c r="K15" s="194">
        <f>'5. DL soc.econom. analīze'!H13*(1+$E15)</f>
        <v>0</v>
      </c>
      <c r="L15" s="194">
        <f>'5. DL soc.econom. analīze'!I13*(1+$E15)</f>
        <v>0</v>
      </c>
      <c r="M15" s="194">
        <f>'5. DL soc.econom. analīze'!J13*(1+$E15)</f>
        <v>0</v>
      </c>
      <c r="N15" s="194">
        <f>'5. DL soc.econom. analīze'!K13*(1+$E15)</f>
        <v>0</v>
      </c>
      <c r="O15" s="194">
        <f>'5. DL soc.econom. analīze'!L13*(1+$E15)</f>
        <v>0</v>
      </c>
      <c r="P15" s="194">
        <f>'5. DL soc.econom. analīze'!M13*(1+$E15)</f>
        <v>0</v>
      </c>
      <c r="Q15" s="194">
        <f>'5. DL soc.econom. analīze'!N13*(1+$E15)</f>
        <v>0</v>
      </c>
      <c r="R15" s="194">
        <f>'5. DL soc.econom. analīze'!O13*(1+$E15)</f>
        <v>0</v>
      </c>
      <c r="S15" s="194">
        <f>'5. DL soc.econom. analīze'!P13*(1+$E15)</f>
        <v>0</v>
      </c>
      <c r="T15" s="194">
        <f>'5. DL soc.econom. analīze'!Q13*(1+$E15)</f>
        <v>0</v>
      </c>
      <c r="U15" s="194">
        <f>'5. DL soc.econom. analīze'!R13*(1+$E15)</f>
        <v>0</v>
      </c>
      <c r="V15" s="194">
        <f>'5. DL soc.econom. analīze'!S13*(1+$E15)</f>
        <v>0</v>
      </c>
      <c r="W15" s="194">
        <f>'5. DL soc.econom. analīze'!T13*(1+$E15)</f>
        <v>0</v>
      </c>
      <c r="X15" s="194">
        <f>'5. DL soc.econom. analīze'!U13*(1+$E15)</f>
        <v>0</v>
      </c>
      <c r="Y15" s="194">
        <f>'5. DL soc.econom. analīze'!V13*(1+$E15)</f>
        <v>0</v>
      </c>
      <c r="Z15" s="194">
        <f>'5. DL soc.econom. analīze'!W13*(1+$E15)</f>
        <v>0</v>
      </c>
      <c r="AA15" s="194">
        <f>'5. DL soc.econom. analīze'!X13*(1+$E15)</f>
        <v>0</v>
      </c>
      <c r="AB15" s="194">
        <f>'5. DL soc.econom. analīze'!Y13*(1+$E15)</f>
        <v>0</v>
      </c>
      <c r="AC15" s="194">
        <f>'5. DL soc.econom. analīze'!Z13*(1+$E15)</f>
        <v>0</v>
      </c>
      <c r="AD15" s="194">
        <f>'5. DL soc.econom. analīze'!AA13*(1+$E15)</f>
        <v>0</v>
      </c>
      <c r="AE15" s="194">
        <f>'5. DL soc.econom. analīze'!AB13*(1+$E15)</f>
        <v>0</v>
      </c>
      <c r="AF15" s="194">
        <f>'5. DL soc.econom. analīze'!AC13*(1+$E15)</f>
        <v>0</v>
      </c>
      <c r="AG15" s="194">
        <f>'5. DL soc.econom. analīze'!AD13*(1+$E15)</f>
        <v>0</v>
      </c>
      <c r="AH15" s="194">
        <f>'5. DL soc.econom. analīze'!AE13*(1+$E15)</f>
        <v>0</v>
      </c>
      <c r="AI15" s="194">
        <f>'5. DL soc.econom. analīze'!AF13*(1+$E15)</f>
        <v>0</v>
      </c>
      <c r="AJ15" s="194">
        <f>'5. DL soc.econom. analīze'!AG13*(1+$E15)</f>
        <v>0</v>
      </c>
      <c r="AK15" s="197">
        <f t="shared" si="3"/>
        <v>0</v>
      </c>
      <c r="AL15" s="232"/>
    </row>
    <row r="16" spans="1:38" ht="12.75" customHeight="1">
      <c r="A16" s="30"/>
      <c r="B16" s="61" t="s">
        <v>426</v>
      </c>
      <c r="C16" s="69" t="str">
        <f>'5. DL soc.econom. analīze'!B14</f>
        <v>Ieguvums ...</v>
      </c>
      <c r="D16" s="52"/>
      <c r="E16" s="340">
        <v>0.1</v>
      </c>
      <c r="F16" s="89" t="s">
        <v>179</v>
      </c>
      <c r="G16" s="194">
        <f>'5. DL soc.econom. analīze'!D14*(1+$E16)</f>
        <v>0</v>
      </c>
      <c r="H16" s="194">
        <f>'5. DL soc.econom. analīze'!E14*(1+$E16)</f>
        <v>0</v>
      </c>
      <c r="I16" s="194">
        <f>'5. DL soc.econom. analīze'!F14*(1+$E16)</f>
        <v>0</v>
      </c>
      <c r="J16" s="194">
        <f>'5. DL soc.econom. analīze'!G14*(1+$E16)</f>
        <v>0</v>
      </c>
      <c r="K16" s="194">
        <f>'5. DL soc.econom. analīze'!H14*(1+$E16)</f>
        <v>0</v>
      </c>
      <c r="L16" s="194">
        <f>'5. DL soc.econom. analīze'!I14*(1+$E16)</f>
        <v>0</v>
      </c>
      <c r="M16" s="194">
        <f>'5. DL soc.econom. analīze'!J14*(1+$E16)</f>
        <v>0</v>
      </c>
      <c r="N16" s="194">
        <f>'5. DL soc.econom. analīze'!K14*(1+$E16)</f>
        <v>0</v>
      </c>
      <c r="O16" s="194">
        <f>'5. DL soc.econom. analīze'!L14*(1+$E16)</f>
        <v>0</v>
      </c>
      <c r="P16" s="194">
        <f>'5. DL soc.econom. analīze'!M14*(1+$E16)</f>
        <v>0</v>
      </c>
      <c r="Q16" s="194">
        <f>'5. DL soc.econom. analīze'!N14*(1+$E16)</f>
        <v>0</v>
      </c>
      <c r="R16" s="194">
        <f>'5. DL soc.econom. analīze'!O14*(1+$E16)</f>
        <v>0</v>
      </c>
      <c r="S16" s="194">
        <f>'5. DL soc.econom. analīze'!P14*(1+$E16)</f>
        <v>0</v>
      </c>
      <c r="T16" s="194">
        <f>'5. DL soc.econom. analīze'!Q14*(1+$E16)</f>
        <v>0</v>
      </c>
      <c r="U16" s="194">
        <f>'5. DL soc.econom. analīze'!R14*(1+$E16)</f>
        <v>0</v>
      </c>
      <c r="V16" s="194">
        <f>'5. DL soc.econom. analīze'!S14*(1+$E16)</f>
        <v>0</v>
      </c>
      <c r="W16" s="194">
        <f>'5. DL soc.econom. analīze'!T14*(1+$E16)</f>
        <v>0</v>
      </c>
      <c r="X16" s="194">
        <f>'5. DL soc.econom. analīze'!U14*(1+$E16)</f>
        <v>0</v>
      </c>
      <c r="Y16" s="194">
        <f>'5. DL soc.econom. analīze'!V14*(1+$E16)</f>
        <v>0</v>
      </c>
      <c r="Z16" s="194">
        <f>'5. DL soc.econom. analīze'!W14*(1+$E16)</f>
        <v>0</v>
      </c>
      <c r="AA16" s="194">
        <f>'5. DL soc.econom. analīze'!X14*(1+$E16)</f>
        <v>0</v>
      </c>
      <c r="AB16" s="194">
        <f>'5. DL soc.econom. analīze'!Y14*(1+$E16)</f>
        <v>0</v>
      </c>
      <c r="AC16" s="194">
        <f>'5. DL soc.econom. analīze'!Z14*(1+$E16)</f>
        <v>0</v>
      </c>
      <c r="AD16" s="194">
        <f>'5. DL soc.econom. analīze'!AA14*(1+$E16)</f>
        <v>0</v>
      </c>
      <c r="AE16" s="194">
        <f>'5. DL soc.econom. analīze'!AB14*(1+$E16)</f>
        <v>0</v>
      </c>
      <c r="AF16" s="194">
        <f>'5. DL soc.econom. analīze'!AC14*(1+$E16)</f>
        <v>0</v>
      </c>
      <c r="AG16" s="194">
        <f>'5. DL soc.econom. analīze'!AD14*(1+$E16)</f>
        <v>0</v>
      </c>
      <c r="AH16" s="194">
        <f>'5. DL soc.econom. analīze'!AE14*(1+$E16)</f>
        <v>0</v>
      </c>
      <c r="AI16" s="194">
        <f>'5. DL soc.econom. analīze'!AF14*(1+$E16)</f>
        <v>0</v>
      </c>
      <c r="AJ16" s="194">
        <f>'5. DL soc.econom. analīze'!AG14*(1+$E16)</f>
        <v>0</v>
      </c>
      <c r="AK16" s="197">
        <f t="shared" si="3"/>
        <v>0</v>
      </c>
      <c r="AL16" s="232"/>
    </row>
    <row r="17" spans="1:38" ht="12.75" customHeight="1">
      <c r="A17" s="30"/>
      <c r="B17" s="349" t="s">
        <v>427</v>
      </c>
      <c r="C17" s="69" t="str">
        <f>'5. DL soc.econom. analīze'!B15</f>
        <v>Ieguvums ...</v>
      </c>
      <c r="D17" s="52"/>
      <c r="E17" s="340">
        <v>0.1</v>
      </c>
      <c r="F17" s="89" t="s">
        <v>179</v>
      </c>
      <c r="G17" s="194">
        <f>'5. DL soc.econom. analīze'!D15*(1+$E17)</f>
        <v>0</v>
      </c>
      <c r="H17" s="194">
        <f>'5. DL soc.econom. analīze'!E15*(1+$E17)</f>
        <v>0</v>
      </c>
      <c r="I17" s="194">
        <f>'5. DL soc.econom. analīze'!F15*(1+$E17)</f>
        <v>0</v>
      </c>
      <c r="J17" s="194">
        <f>'5. DL soc.econom. analīze'!G15*(1+$E17)</f>
        <v>0</v>
      </c>
      <c r="K17" s="194">
        <f>'5. DL soc.econom. analīze'!H15*(1+$E17)</f>
        <v>0</v>
      </c>
      <c r="L17" s="194">
        <f>'5. DL soc.econom. analīze'!I15*(1+$E17)</f>
        <v>0</v>
      </c>
      <c r="M17" s="194">
        <f>'5. DL soc.econom. analīze'!J15*(1+$E17)</f>
        <v>0</v>
      </c>
      <c r="N17" s="194">
        <f>'5. DL soc.econom. analīze'!K15*(1+$E17)</f>
        <v>0</v>
      </c>
      <c r="O17" s="194">
        <f>'5. DL soc.econom. analīze'!L15*(1+$E17)</f>
        <v>0</v>
      </c>
      <c r="P17" s="194">
        <f>'5. DL soc.econom. analīze'!M15*(1+$E17)</f>
        <v>0</v>
      </c>
      <c r="Q17" s="194">
        <f>'5. DL soc.econom. analīze'!N15*(1+$E17)</f>
        <v>0</v>
      </c>
      <c r="R17" s="194">
        <f>'5. DL soc.econom. analīze'!O15*(1+$E17)</f>
        <v>0</v>
      </c>
      <c r="S17" s="194">
        <f>'5. DL soc.econom. analīze'!P15*(1+$E17)</f>
        <v>0</v>
      </c>
      <c r="T17" s="194">
        <f>'5. DL soc.econom. analīze'!Q15*(1+$E17)</f>
        <v>0</v>
      </c>
      <c r="U17" s="194">
        <f>'5. DL soc.econom. analīze'!R15*(1+$E17)</f>
        <v>0</v>
      </c>
      <c r="V17" s="194">
        <f>'5. DL soc.econom. analīze'!S15*(1+$E17)</f>
        <v>0</v>
      </c>
      <c r="W17" s="194">
        <f>'5. DL soc.econom. analīze'!T15*(1+$E17)</f>
        <v>0</v>
      </c>
      <c r="X17" s="194">
        <f>'5. DL soc.econom. analīze'!U15*(1+$E17)</f>
        <v>0</v>
      </c>
      <c r="Y17" s="194">
        <f>'5. DL soc.econom. analīze'!V15*(1+$E17)</f>
        <v>0</v>
      </c>
      <c r="Z17" s="194">
        <f>'5. DL soc.econom. analīze'!W15*(1+$E17)</f>
        <v>0</v>
      </c>
      <c r="AA17" s="194">
        <f>'5. DL soc.econom. analīze'!X15*(1+$E17)</f>
        <v>0</v>
      </c>
      <c r="AB17" s="194">
        <f>'5. DL soc.econom. analīze'!Y15*(1+$E17)</f>
        <v>0</v>
      </c>
      <c r="AC17" s="194">
        <f>'5. DL soc.econom. analīze'!Z15*(1+$E17)</f>
        <v>0</v>
      </c>
      <c r="AD17" s="194">
        <f>'5. DL soc.econom. analīze'!AA15*(1+$E17)</f>
        <v>0</v>
      </c>
      <c r="AE17" s="194">
        <f>'5. DL soc.econom. analīze'!AB15*(1+$E17)</f>
        <v>0</v>
      </c>
      <c r="AF17" s="194">
        <f>'5. DL soc.econom. analīze'!AC15*(1+$E17)</f>
        <v>0</v>
      </c>
      <c r="AG17" s="194">
        <f>'5. DL soc.econom. analīze'!AD15*(1+$E17)</f>
        <v>0</v>
      </c>
      <c r="AH17" s="194">
        <f>'5. DL soc.econom. analīze'!AE15*(1+$E17)</f>
        <v>0</v>
      </c>
      <c r="AI17" s="194">
        <f>'5. DL soc.econom. analīze'!AF15*(1+$E17)</f>
        <v>0</v>
      </c>
      <c r="AJ17" s="194">
        <f>'5. DL soc.econom. analīze'!AG15*(1+$E17)</f>
        <v>0</v>
      </c>
      <c r="AK17" s="197">
        <f t="shared" si="3"/>
        <v>0</v>
      </c>
      <c r="AL17" s="232" t="b">
        <f>AK17='5. DL soc.econom. analīze'!AH15</f>
        <v>1</v>
      </c>
    </row>
    <row r="18" spans="1:38" s="51" customFormat="1" ht="12.75" customHeight="1">
      <c r="A18" s="53"/>
      <c r="B18" s="54" t="s">
        <v>5</v>
      </c>
      <c r="C18" s="54" t="s">
        <v>315</v>
      </c>
      <c r="D18" s="55"/>
      <c r="E18" s="663"/>
      <c r="F18" s="89" t="s">
        <v>179</v>
      </c>
      <c r="G18" s="196">
        <f>SUM(G19:G24)</f>
        <v>0</v>
      </c>
      <c r="H18" s="196">
        <f t="shared" ref="H18:J18" si="4">SUM(H19:H24)</f>
        <v>0</v>
      </c>
      <c r="I18" s="196">
        <f t="shared" si="4"/>
        <v>0</v>
      </c>
      <c r="J18" s="196">
        <f t="shared" si="4"/>
        <v>0</v>
      </c>
      <c r="K18" s="196">
        <f t="shared" ref="K18:AJ18" si="5">SUM(K19:K24)</f>
        <v>0</v>
      </c>
      <c r="L18" s="196">
        <f t="shared" si="5"/>
        <v>0</v>
      </c>
      <c r="M18" s="196">
        <f t="shared" si="5"/>
        <v>0</v>
      </c>
      <c r="N18" s="196">
        <f t="shared" si="5"/>
        <v>0</v>
      </c>
      <c r="O18" s="196">
        <f t="shared" si="5"/>
        <v>0</v>
      </c>
      <c r="P18" s="196">
        <f t="shared" si="5"/>
        <v>0</v>
      </c>
      <c r="Q18" s="196">
        <f t="shared" si="5"/>
        <v>0</v>
      </c>
      <c r="R18" s="196">
        <f t="shared" si="5"/>
        <v>0</v>
      </c>
      <c r="S18" s="196">
        <f t="shared" si="5"/>
        <v>0</v>
      </c>
      <c r="T18" s="196">
        <f t="shared" si="5"/>
        <v>0</v>
      </c>
      <c r="U18" s="196">
        <f t="shared" si="5"/>
        <v>0</v>
      </c>
      <c r="V18" s="196">
        <f t="shared" si="5"/>
        <v>0</v>
      </c>
      <c r="W18" s="196">
        <f t="shared" si="5"/>
        <v>0</v>
      </c>
      <c r="X18" s="196">
        <f t="shared" si="5"/>
        <v>0</v>
      </c>
      <c r="Y18" s="196">
        <f t="shared" si="5"/>
        <v>0</v>
      </c>
      <c r="Z18" s="196">
        <f t="shared" si="5"/>
        <v>0</v>
      </c>
      <c r="AA18" s="196">
        <f t="shared" si="5"/>
        <v>0</v>
      </c>
      <c r="AB18" s="196">
        <f t="shared" si="5"/>
        <v>0</v>
      </c>
      <c r="AC18" s="196">
        <f t="shared" si="5"/>
        <v>0</v>
      </c>
      <c r="AD18" s="196">
        <f t="shared" si="5"/>
        <v>0</v>
      </c>
      <c r="AE18" s="196">
        <f t="shared" si="5"/>
        <v>0</v>
      </c>
      <c r="AF18" s="196">
        <f t="shared" si="5"/>
        <v>0</v>
      </c>
      <c r="AG18" s="196">
        <f t="shared" si="5"/>
        <v>0</v>
      </c>
      <c r="AH18" s="196">
        <f t="shared" si="5"/>
        <v>0</v>
      </c>
      <c r="AI18" s="196">
        <f t="shared" si="5"/>
        <v>0</v>
      </c>
      <c r="AJ18" s="196">
        <f t="shared" si="5"/>
        <v>0</v>
      </c>
      <c r="AK18" s="197">
        <f>SUM(G18:AJ18)</f>
        <v>0</v>
      </c>
      <c r="AL18" s="232">
        <f>'10. AL soc.ekonom. anal.'!AI9</f>
        <v>0</v>
      </c>
    </row>
    <row r="19" spans="1:38" ht="12.75" customHeight="1">
      <c r="A19" s="30"/>
      <c r="B19" s="61" t="s">
        <v>62</v>
      </c>
      <c r="C19" s="581" t="str">
        <f>'3. DL invest.n.pl.AR pr.'!C10</f>
        <v>Ieņēmumi ...</v>
      </c>
      <c r="D19" s="52"/>
      <c r="E19" s="340">
        <v>0.1</v>
      </c>
      <c r="F19" s="89" t="s">
        <v>179</v>
      </c>
      <c r="G19" s="194">
        <f>('3. DL invest.n.pl.AR pr.'!F10-'2. DL invest.n.pl.BEZ pr.'!E10)*(1+$E19)</f>
        <v>0</v>
      </c>
      <c r="H19" s="194">
        <f>('3. DL invest.n.pl.AR pr.'!G10-'2. DL invest.n.pl.BEZ pr.'!F10)*(1+$E19)</f>
        <v>0</v>
      </c>
      <c r="I19" s="194">
        <f>('3. DL invest.n.pl.AR pr.'!H10-'2. DL invest.n.pl.BEZ pr.'!G10)*(1+$E19)</f>
        <v>0</v>
      </c>
      <c r="J19" s="194">
        <f>('3. DL invest.n.pl.AR pr.'!I10-'2. DL invest.n.pl.BEZ pr.'!H10)*(1+$E19)</f>
        <v>0</v>
      </c>
      <c r="K19" s="194">
        <f>('3. DL invest.n.pl.AR pr.'!J10-'2. DL invest.n.pl.BEZ pr.'!I10)*(1+$E19)</f>
        <v>0</v>
      </c>
      <c r="L19" s="194">
        <f>('3. DL invest.n.pl.AR pr.'!K10-'2. DL invest.n.pl.BEZ pr.'!J10)*(1+$E19)</f>
        <v>0</v>
      </c>
      <c r="M19" s="194">
        <f>('3. DL invest.n.pl.AR pr.'!L10-'2. DL invest.n.pl.BEZ pr.'!K10)*(1+$E19)</f>
        <v>0</v>
      </c>
      <c r="N19" s="194">
        <f>('3. DL invest.n.pl.AR pr.'!M10-'2. DL invest.n.pl.BEZ pr.'!L10)*(1+$E19)</f>
        <v>0</v>
      </c>
      <c r="O19" s="194">
        <f>('3. DL invest.n.pl.AR pr.'!N10-'2. DL invest.n.pl.BEZ pr.'!M10)*(1+$E19)</f>
        <v>0</v>
      </c>
      <c r="P19" s="194">
        <f>('3. DL invest.n.pl.AR pr.'!O10-'2. DL invest.n.pl.BEZ pr.'!N10)*(1+$E19)</f>
        <v>0</v>
      </c>
      <c r="Q19" s="194">
        <f>('3. DL invest.n.pl.AR pr.'!P10-'2. DL invest.n.pl.BEZ pr.'!O10)*(1+$E19)</f>
        <v>0</v>
      </c>
      <c r="R19" s="194">
        <f>('3. DL invest.n.pl.AR pr.'!Q10-'2. DL invest.n.pl.BEZ pr.'!P10)*(1+$E19)</f>
        <v>0</v>
      </c>
      <c r="S19" s="194">
        <f>('3. DL invest.n.pl.AR pr.'!R10-'2. DL invest.n.pl.BEZ pr.'!Q10)*(1+$E19)</f>
        <v>0</v>
      </c>
      <c r="T19" s="194">
        <f>('3. DL invest.n.pl.AR pr.'!S10-'2. DL invest.n.pl.BEZ pr.'!R10)*(1+$E19)</f>
        <v>0</v>
      </c>
      <c r="U19" s="194">
        <f>('3. DL invest.n.pl.AR pr.'!T10-'2. DL invest.n.pl.BEZ pr.'!S10)*(1+$E19)</f>
        <v>0</v>
      </c>
      <c r="V19" s="194">
        <f>('3. DL invest.n.pl.AR pr.'!U10-'2. DL invest.n.pl.BEZ pr.'!T10)*(1+$E19)</f>
        <v>0</v>
      </c>
      <c r="W19" s="194">
        <f>('3. DL invest.n.pl.AR pr.'!V10-'2. DL invest.n.pl.BEZ pr.'!U10)*(1+$E19)</f>
        <v>0</v>
      </c>
      <c r="X19" s="194">
        <f>('3. DL invest.n.pl.AR pr.'!W10-'2. DL invest.n.pl.BEZ pr.'!V10)*(1+$E19)</f>
        <v>0</v>
      </c>
      <c r="Y19" s="194">
        <f>('3. DL invest.n.pl.AR pr.'!X10-'2. DL invest.n.pl.BEZ pr.'!W10)*(1+$E19)</f>
        <v>0</v>
      </c>
      <c r="Z19" s="194">
        <f>('3. DL invest.n.pl.AR pr.'!Y10-'2. DL invest.n.pl.BEZ pr.'!X10)*(1+$E19)</f>
        <v>0</v>
      </c>
      <c r="AA19" s="194">
        <f>('3. DL invest.n.pl.AR pr.'!Z10-'2. DL invest.n.pl.BEZ pr.'!Y10)*(1+$E19)</f>
        <v>0</v>
      </c>
      <c r="AB19" s="194">
        <f>('3. DL invest.n.pl.AR pr.'!AA10-'2. DL invest.n.pl.BEZ pr.'!Z10)*(1+$E19)</f>
        <v>0</v>
      </c>
      <c r="AC19" s="194">
        <f>('3. DL invest.n.pl.AR pr.'!AB10-'2. DL invest.n.pl.BEZ pr.'!AA10)*(1+$E19)</f>
        <v>0</v>
      </c>
      <c r="AD19" s="194">
        <f>('3. DL invest.n.pl.AR pr.'!AC10-'2. DL invest.n.pl.BEZ pr.'!AB10)*(1+$E19)</f>
        <v>0</v>
      </c>
      <c r="AE19" s="194">
        <f>('3. DL invest.n.pl.AR pr.'!AD10-'2. DL invest.n.pl.BEZ pr.'!AC10)*(1+$E19)</f>
        <v>0</v>
      </c>
      <c r="AF19" s="194">
        <f>('3. DL invest.n.pl.AR pr.'!AE10-'2. DL invest.n.pl.BEZ pr.'!AD10)*(1+$E19)</f>
        <v>0</v>
      </c>
      <c r="AG19" s="194">
        <f>('3. DL invest.n.pl.AR pr.'!AF10-'2. DL invest.n.pl.BEZ pr.'!AE10)*(1+$E19)</f>
        <v>0</v>
      </c>
      <c r="AH19" s="194">
        <f>('3. DL invest.n.pl.AR pr.'!AG10-'2. DL invest.n.pl.BEZ pr.'!AF10)*(1+$E19)</f>
        <v>0</v>
      </c>
      <c r="AI19" s="194">
        <f>('3. DL invest.n.pl.AR pr.'!AH10-'2. DL invest.n.pl.BEZ pr.'!AG10)*(1+$E19)</f>
        <v>0</v>
      </c>
      <c r="AJ19" s="194">
        <f>('3. DL invest.n.pl.AR pr.'!AI10-'2. DL invest.n.pl.BEZ pr.'!AH10)*(1+$E19)</f>
        <v>0</v>
      </c>
      <c r="AK19" s="197">
        <f t="shared" si="2"/>
        <v>0</v>
      </c>
      <c r="AL19" s="232" t="b">
        <f>AK19='3. DL invest.n.pl.AR pr.'!AJ10</f>
        <v>1</v>
      </c>
    </row>
    <row r="20" spans="1:38" ht="12.75" customHeight="1">
      <c r="A20" s="30"/>
      <c r="B20" s="61" t="s">
        <v>63</v>
      </c>
      <c r="C20" s="581" t="str">
        <f>'3. DL invest.n.pl.AR pr.'!C11</f>
        <v>Ieņēmumi ...</v>
      </c>
      <c r="D20" s="52"/>
      <c r="E20" s="340">
        <v>0.1</v>
      </c>
      <c r="F20" s="89" t="s">
        <v>179</v>
      </c>
      <c r="G20" s="194">
        <f>('3. DL invest.n.pl.AR pr.'!F11-'2. DL invest.n.pl.BEZ pr.'!E11)*(1+$E20)</f>
        <v>0</v>
      </c>
      <c r="H20" s="194">
        <f>('3. DL invest.n.pl.AR pr.'!G11-'2. DL invest.n.pl.BEZ pr.'!F11)*(1+$E20)</f>
        <v>0</v>
      </c>
      <c r="I20" s="194">
        <f>('3. DL invest.n.pl.AR pr.'!H11-'2. DL invest.n.pl.BEZ pr.'!G11)*(1+$E20)</f>
        <v>0</v>
      </c>
      <c r="J20" s="194">
        <f>('3. DL invest.n.pl.AR pr.'!I11-'2. DL invest.n.pl.BEZ pr.'!H11)*(1+$E20)</f>
        <v>0</v>
      </c>
      <c r="K20" s="194">
        <f>('3. DL invest.n.pl.AR pr.'!J11-'2. DL invest.n.pl.BEZ pr.'!I11)*(1+$E20)</f>
        <v>0</v>
      </c>
      <c r="L20" s="194">
        <f>('3. DL invest.n.pl.AR pr.'!K11-'2. DL invest.n.pl.BEZ pr.'!J11)*(1+$E20)</f>
        <v>0</v>
      </c>
      <c r="M20" s="194">
        <f>('3. DL invest.n.pl.AR pr.'!L11-'2. DL invest.n.pl.BEZ pr.'!K11)*(1+$E20)</f>
        <v>0</v>
      </c>
      <c r="N20" s="194">
        <f>('3. DL invest.n.pl.AR pr.'!M11-'2. DL invest.n.pl.BEZ pr.'!L11)*(1+$E20)</f>
        <v>0</v>
      </c>
      <c r="O20" s="194">
        <f>('3. DL invest.n.pl.AR pr.'!N11-'2. DL invest.n.pl.BEZ pr.'!M11)*(1+$E20)</f>
        <v>0</v>
      </c>
      <c r="P20" s="194">
        <f>('3. DL invest.n.pl.AR pr.'!O11-'2. DL invest.n.pl.BEZ pr.'!N11)*(1+$E20)</f>
        <v>0</v>
      </c>
      <c r="Q20" s="194">
        <f>('3. DL invest.n.pl.AR pr.'!P11-'2. DL invest.n.pl.BEZ pr.'!O11)*(1+$E20)</f>
        <v>0</v>
      </c>
      <c r="R20" s="194">
        <f>('3. DL invest.n.pl.AR pr.'!Q11-'2. DL invest.n.pl.BEZ pr.'!P11)*(1+$E20)</f>
        <v>0</v>
      </c>
      <c r="S20" s="194">
        <f>('3. DL invest.n.pl.AR pr.'!R11-'2. DL invest.n.pl.BEZ pr.'!Q11)*(1+$E20)</f>
        <v>0</v>
      </c>
      <c r="T20" s="194">
        <f>('3. DL invest.n.pl.AR pr.'!S11-'2. DL invest.n.pl.BEZ pr.'!R11)*(1+$E20)</f>
        <v>0</v>
      </c>
      <c r="U20" s="194">
        <f>('3. DL invest.n.pl.AR pr.'!T11-'2. DL invest.n.pl.BEZ pr.'!S11)*(1+$E20)</f>
        <v>0</v>
      </c>
      <c r="V20" s="194">
        <f>('3. DL invest.n.pl.AR pr.'!U11-'2. DL invest.n.pl.BEZ pr.'!T11)*(1+$E20)</f>
        <v>0</v>
      </c>
      <c r="W20" s="194">
        <f>('3. DL invest.n.pl.AR pr.'!V11-'2. DL invest.n.pl.BEZ pr.'!U11)*(1+$E20)</f>
        <v>0</v>
      </c>
      <c r="X20" s="194">
        <f>('3. DL invest.n.pl.AR pr.'!W11-'2. DL invest.n.pl.BEZ pr.'!V11)*(1+$E20)</f>
        <v>0</v>
      </c>
      <c r="Y20" s="194">
        <f>('3. DL invest.n.pl.AR pr.'!X11-'2. DL invest.n.pl.BEZ pr.'!W11)*(1+$E20)</f>
        <v>0</v>
      </c>
      <c r="Z20" s="194">
        <f>('3. DL invest.n.pl.AR pr.'!Y11-'2. DL invest.n.pl.BEZ pr.'!X11)*(1+$E20)</f>
        <v>0</v>
      </c>
      <c r="AA20" s="194">
        <f>('3. DL invest.n.pl.AR pr.'!Z11-'2. DL invest.n.pl.BEZ pr.'!Y11)*(1+$E20)</f>
        <v>0</v>
      </c>
      <c r="AB20" s="194">
        <f>('3. DL invest.n.pl.AR pr.'!AA11-'2. DL invest.n.pl.BEZ pr.'!Z11)*(1+$E20)</f>
        <v>0</v>
      </c>
      <c r="AC20" s="194">
        <f>('3. DL invest.n.pl.AR pr.'!AB11-'2. DL invest.n.pl.BEZ pr.'!AA11)*(1+$E20)</f>
        <v>0</v>
      </c>
      <c r="AD20" s="194">
        <f>('3. DL invest.n.pl.AR pr.'!AC11-'2. DL invest.n.pl.BEZ pr.'!AB11)*(1+$E20)</f>
        <v>0</v>
      </c>
      <c r="AE20" s="194">
        <f>('3. DL invest.n.pl.AR pr.'!AD11-'2. DL invest.n.pl.BEZ pr.'!AC11)*(1+$E20)</f>
        <v>0</v>
      </c>
      <c r="AF20" s="194">
        <f>('3. DL invest.n.pl.AR pr.'!AE11-'2. DL invest.n.pl.BEZ pr.'!AD11)*(1+$E20)</f>
        <v>0</v>
      </c>
      <c r="AG20" s="194">
        <f>('3. DL invest.n.pl.AR pr.'!AF11-'2. DL invest.n.pl.BEZ pr.'!AE11)*(1+$E20)</f>
        <v>0</v>
      </c>
      <c r="AH20" s="194">
        <f>('3. DL invest.n.pl.AR pr.'!AG11-'2. DL invest.n.pl.BEZ pr.'!AF11)*(1+$E20)</f>
        <v>0</v>
      </c>
      <c r="AI20" s="194">
        <f>('3. DL invest.n.pl.AR pr.'!AH11-'2. DL invest.n.pl.BEZ pr.'!AG11)*(1+$E20)</f>
        <v>0</v>
      </c>
      <c r="AJ20" s="194">
        <f>('3. DL invest.n.pl.AR pr.'!AI11-'2. DL invest.n.pl.BEZ pr.'!AH11)*(1+$E20)</f>
        <v>0</v>
      </c>
      <c r="AK20" s="197">
        <f t="shared" ref="AK20:AK25" si="6">SUM(G20:AJ20)</f>
        <v>0</v>
      </c>
      <c r="AL20" s="232" t="b">
        <f>AK20='3. DL invest.n.pl.AR pr.'!AJ11</f>
        <v>1</v>
      </c>
    </row>
    <row r="21" spans="1:38" ht="12.75" customHeight="1">
      <c r="A21" s="30"/>
      <c r="B21" s="61" t="s">
        <v>183</v>
      </c>
      <c r="C21" s="581" t="str">
        <f>'3. DL invest.n.pl.AR pr.'!C12</f>
        <v>Ieņēmumi ...</v>
      </c>
      <c r="D21" s="52"/>
      <c r="E21" s="340">
        <v>0.1</v>
      </c>
      <c r="F21" s="89" t="s">
        <v>179</v>
      </c>
      <c r="G21" s="194">
        <f>('3. DL invest.n.pl.AR pr.'!F12-'2. DL invest.n.pl.BEZ pr.'!E12)*(1+$E21)</f>
        <v>0</v>
      </c>
      <c r="H21" s="194">
        <f>('3. DL invest.n.pl.AR pr.'!G12-'2. DL invest.n.pl.BEZ pr.'!F12)*(1+$E21)</f>
        <v>0</v>
      </c>
      <c r="I21" s="194">
        <f>('3. DL invest.n.pl.AR pr.'!H12-'2. DL invest.n.pl.BEZ pr.'!G12)*(1+$E21)</f>
        <v>0</v>
      </c>
      <c r="J21" s="194">
        <f>('3. DL invest.n.pl.AR pr.'!I12-'2. DL invest.n.pl.BEZ pr.'!H12)*(1+$E21)</f>
        <v>0</v>
      </c>
      <c r="K21" s="194">
        <f>('3. DL invest.n.pl.AR pr.'!J12-'2. DL invest.n.pl.BEZ pr.'!I12)*(1+$E21)</f>
        <v>0</v>
      </c>
      <c r="L21" s="194">
        <f>('3. DL invest.n.pl.AR pr.'!K12-'2. DL invest.n.pl.BEZ pr.'!J12)*(1+$E21)</f>
        <v>0</v>
      </c>
      <c r="M21" s="194">
        <f>('3. DL invest.n.pl.AR pr.'!L12-'2. DL invest.n.pl.BEZ pr.'!K12)*(1+$E21)</f>
        <v>0</v>
      </c>
      <c r="N21" s="194">
        <f>('3. DL invest.n.pl.AR pr.'!M12-'2. DL invest.n.pl.BEZ pr.'!L12)*(1+$E21)</f>
        <v>0</v>
      </c>
      <c r="O21" s="194">
        <f>('3. DL invest.n.pl.AR pr.'!N12-'2. DL invest.n.pl.BEZ pr.'!M12)*(1+$E21)</f>
        <v>0</v>
      </c>
      <c r="P21" s="194">
        <f>('3. DL invest.n.pl.AR pr.'!O12-'2. DL invest.n.pl.BEZ pr.'!N12)*(1+$E21)</f>
        <v>0</v>
      </c>
      <c r="Q21" s="194">
        <f>('3. DL invest.n.pl.AR pr.'!P12-'2. DL invest.n.pl.BEZ pr.'!O12)*(1+$E21)</f>
        <v>0</v>
      </c>
      <c r="R21" s="194">
        <f>('3. DL invest.n.pl.AR pr.'!Q12-'2. DL invest.n.pl.BEZ pr.'!P12)*(1+$E21)</f>
        <v>0</v>
      </c>
      <c r="S21" s="194">
        <f>('3. DL invest.n.pl.AR pr.'!R12-'2. DL invest.n.pl.BEZ pr.'!Q12)*(1+$E21)</f>
        <v>0</v>
      </c>
      <c r="T21" s="194">
        <f>('3. DL invest.n.pl.AR pr.'!S12-'2. DL invest.n.pl.BEZ pr.'!R12)*(1+$E21)</f>
        <v>0</v>
      </c>
      <c r="U21" s="194">
        <f>('3. DL invest.n.pl.AR pr.'!T12-'2. DL invest.n.pl.BEZ pr.'!S12)*(1+$E21)</f>
        <v>0</v>
      </c>
      <c r="V21" s="194">
        <f>('3. DL invest.n.pl.AR pr.'!U12-'2. DL invest.n.pl.BEZ pr.'!T12)*(1+$E21)</f>
        <v>0</v>
      </c>
      <c r="W21" s="194">
        <f>('3. DL invest.n.pl.AR pr.'!V12-'2. DL invest.n.pl.BEZ pr.'!U12)*(1+$E21)</f>
        <v>0</v>
      </c>
      <c r="X21" s="194">
        <f>('3. DL invest.n.pl.AR pr.'!W12-'2. DL invest.n.pl.BEZ pr.'!V12)*(1+$E21)</f>
        <v>0</v>
      </c>
      <c r="Y21" s="194">
        <f>('3. DL invest.n.pl.AR pr.'!X12-'2. DL invest.n.pl.BEZ pr.'!W12)*(1+$E21)</f>
        <v>0</v>
      </c>
      <c r="Z21" s="194">
        <f>('3. DL invest.n.pl.AR pr.'!Y12-'2. DL invest.n.pl.BEZ pr.'!X12)*(1+$E21)</f>
        <v>0</v>
      </c>
      <c r="AA21" s="194">
        <f>('3. DL invest.n.pl.AR pr.'!Z12-'2. DL invest.n.pl.BEZ pr.'!Y12)*(1+$E21)</f>
        <v>0</v>
      </c>
      <c r="AB21" s="194">
        <f>('3. DL invest.n.pl.AR pr.'!AA12-'2. DL invest.n.pl.BEZ pr.'!Z12)*(1+$E21)</f>
        <v>0</v>
      </c>
      <c r="AC21" s="194">
        <f>('3. DL invest.n.pl.AR pr.'!AB12-'2. DL invest.n.pl.BEZ pr.'!AA12)*(1+$E21)</f>
        <v>0</v>
      </c>
      <c r="AD21" s="194">
        <f>('3. DL invest.n.pl.AR pr.'!AC12-'2. DL invest.n.pl.BEZ pr.'!AB12)*(1+$E21)</f>
        <v>0</v>
      </c>
      <c r="AE21" s="194">
        <f>('3. DL invest.n.pl.AR pr.'!AD12-'2. DL invest.n.pl.BEZ pr.'!AC12)*(1+$E21)</f>
        <v>0</v>
      </c>
      <c r="AF21" s="194">
        <f>('3. DL invest.n.pl.AR pr.'!AE12-'2. DL invest.n.pl.BEZ pr.'!AD12)*(1+$E21)</f>
        <v>0</v>
      </c>
      <c r="AG21" s="194">
        <f>('3. DL invest.n.pl.AR pr.'!AF12-'2. DL invest.n.pl.BEZ pr.'!AE12)*(1+$E21)</f>
        <v>0</v>
      </c>
      <c r="AH21" s="194">
        <f>('3. DL invest.n.pl.AR pr.'!AG12-'2. DL invest.n.pl.BEZ pr.'!AF12)*(1+$E21)</f>
        <v>0</v>
      </c>
      <c r="AI21" s="194">
        <f>('3. DL invest.n.pl.AR pr.'!AH12-'2. DL invest.n.pl.BEZ pr.'!AG12)*(1+$E21)</f>
        <v>0</v>
      </c>
      <c r="AJ21" s="194">
        <f>('3. DL invest.n.pl.AR pr.'!AI12-'2. DL invest.n.pl.BEZ pr.'!AH12)*(1+$E21)</f>
        <v>0</v>
      </c>
      <c r="AK21" s="197">
        <f t="shared" si="6"/>
        <v>0</v>
      </c>
      <c r="AL21" s="232"/>
    </row>
    <row r="22" spans="1:38" ht="12.75" customHeight="1">
      <c r="A22" s="30"/>
      <c r="B22" s="61" t="s">
        <v>308</v>
      </c>
      <c r="C22" s="581" t="str">
        <f>'3. DL invest.n.pl.AR pr.'!C13</f>
        <v>Ieņēmumi ...</v>
      </c>
      <c r="D22" s="52"/>
      <c r="E22" s="340">
        <v>0.1</v>
      </c>
      <c r="F22" s="89" t="s">
        <v>179</v>
      </c>
      <c r="G22" s="194">
        <f>('3. DL invest.n.pl.AR pr.'!F13-'2. DL invest.n.pl.BEZ pr.'!E13)*(1+$E22)</f>
        <v>0</v>
      </c>
      <c r="H22" s="194">
        <f>('3. DL invest.n.pl.AR pr.'!G13-'2. DL invest.n.pl.BEZ pr.'!F13)*(1+$E22)</f>
        <v>0</v>
      </c>
      <c r="I22" s="194">
        <f>('3. DL invest.n.pl.AR pr.'!H13-'2. DL invest.n.pl.BEZ pr.'!G13)*(1+$E22)</f>
        <v>0</v>
      </c>
      <c r="J22" s="194">
        <f>('3. DL invest.n.pl.AR pr.'!I13-'2. DL invest.n.pl.BEZ pr.'!H13)*(1+$E22)</f>
        <v>0</v>
      </c>
      <c r="K22" s="194">
        <f>('3. DL invest.n.pl.AR pr.'!J13-'2. DL invest.n.pl.BEZ pr.'!I13)*(1+$E22)</f>
        <v>0</v>
      </c>
      <c r="L22" s="194">
        <f>('3. DL invest.n.pl.AR pr.'!K13-'2. DL invest.n.pl.BEZ pr.'!J13)*(1+$E22)</f>
        <v>0</v>
      </c>
      <c r="M22" s="194">
        <f>('3. DL invest.n.pl.AR pr.'!L13-'2. DL invest.n.pl.BEZ pr.'!K13)*(1+$E22)</f>
        <v>0</v>
      </c>
      <c r="N22" s="194">
        <f>('3. DL invest.n.pl.AR pr.'!M13-'2. DL invest.n.pl.BEZ pr.'!L13)*(1+$E22)</f>
        <v>0</v>
      </c>
      <c r="O22" s="194">
        <f>('3. DL invest.n.pl.AR pr.'!N13-'2. DL invest.n.pl.BEZ pr.'!M13)*(1+$E22)</f>
        <v>0</v>
      </c>
      <c r="P22" s="194">
        <f>('3. DL invest.n.pl.AR pr.'!O13-'2. DL invest.n.pl.BEZ pr.'!N13)*(1+$E22)</f>
        <v>0</v>
      </c>
      <c r="Q22" s="194">
        <f>('3. DL invest.n.pl.AR pr.'!P13-'2. DL invest.n.pl.BEZ pr.'!O13)*(1+$E22)</f>
        <v>0</v>
      </c>
      <c r="R22" s="194">
        <f>('3. DL invest.n.pl.AR pr.'!Q13-'2. DL invest.n.pl.BEZ pr.'!P13)*(1+$E22)</f>
        <v>0</v>
      </c>
      <c r="S22" s="194">
        <f>('3. DL invest.n.pl.AR pr.'!R13-'2. DL invest.n.pl.BEZ pr.'!Q13)*(1+$E22)</f>
        <v>0</v>
      </c>
      <c r="T22" s="194">
        <f>('3. DL invest.n.pl.AR pr.'!S13-'2. DL invest.n.pl.BEZ pr.'!R13)*(1+$E22)</f>
        <v>0</v>
      </c>
      <c r="U22" s="194">
        <f>('3. DL invest.n.pl.AR pr.'!T13-'2. DL invest.n.pl.BEZ pr.'!S13)*(1+$E22)</f>
        <v>0</v>
      </c>
      <c r="V22" s="194">
        <f>('3. DL invest.n.pl.AR pr.'!U13-'2. DL invest.n.pl.BEZ pr.'!T13)*(1+$E22)</f>
        <v>0</v>
      </c>
      <c r="W22" s="194">
        <f>('3. DL invest.n.pl.AR pr.'!V13-'2. DL invest.n.pl.BEZ pr.'!U13)*(1+$E22)</f>
        <v>0</v>
      </c>
      <c r="X22" s="194">
        <f>('3. DL invest.n.pl.AR pr.'!W13-'2. DL invest.n.pl.BEZ pr.'!V13)*(1+$E22)</f>
        <v>0</v>
      </c>
      <c r="Y22" s="194">
        <f>('3. DL invest.n.pl.AR pr.'!X13-'2. DL invest.n.pl.BEZ pr.'!W13)*(1+$E22)</f>
        <v>0</v>
      </c>
      <c r="Z22" s="194">
        <f>('3. DL invest.n.pl.AR pr.'!Y13-'2. DL invest.n.pl.BEZ pr.'!X13)*(1+$E22)</f>
        <v>0</v>
      </c>
      <c r="AA22" s="194">
        <f>('3. DL invest.n.pl.AR pr.'!Z13-'2. DL invest.n.pl.BEZ pr.'!Y13)*(1+$E22)</f>
        <v>0</v>
      </c>
      <c r="AB22" s="194">
        <f>('3. DL invest.n.pl.AR pr.'!AA13-'2. DL invest.n.pl.BEZ pr.'!Z13)*(1+$E22)</f>
        <v>0</v>
      </c>
      <c r="AC22" s="194">
        <f>('3. DL invest.n.pl.AR pr.'!AB13-'2. DL invest.n.pl.BEZ pr.'!AA13)*(1+$E22)</f>
        <v>0</v>
      </c>
      <c r="AD22" s="194">
        <f>('3. DL invest.n.pl.AR pr.'!AC13-'2. DL invest.n.pl.BEZ pr.'!AB13)*(1+$E22)</f>
        <v>0</v>
      </c>
      <c r="AE22" s="194">
        <f>('3. DL invest.n.pl.AR pr.'!AD13-'2. DL invest.n.pl.BEZ pr.'!AC13)*(1+$E22)</f>
        <v>0</v>
      </c>
      <c r="AF22" s="194">
        <f>('3. DL invest.n.pl.AR pr.'!AE13-'2. DL invest.n.pl.BEZ pr.'!AD13)*(1+$E22)</f>
        <v>0</v>
      </c>
      <c r="AG22" s="194">
        <f>('3. DL invest.n.pl.AR pr.'!AF13-'2. DL invest.n.pl.BEZ pr.'!AE13)*(1+$E22)</f>
        <v>0</v>
      </c>
      <c r="AH22" s="194">
        <f>('3. DL invest.n.pl.AR pr.'!AG13-'2. DL invest.n.pl.BEZ pr.'!AF13)*(1+$E22)</f>
        <v>0</v>
      </c>
      <c r="AI22" s="194">
        <f>('3. DL invest.n.pl.AR pr.'!AH13-'2. DL invest.n.pl.BEZ pr.'!AG13)*(1+$E22)</f>
        <v>0</v>
      </c>
      <c r="AJ22" s="194">
        <f>('3. DL invest.n.pl.AR pr.'!AI13-'2. DL invest.n.pl.BEZ pr.'!AH13)*(1+$E22)</f>
        <v>0</v>
      </c>
      <c r="AK22" s="197">
        <f t="shared" si="6"/>
        <v>0</v>
      </c>
      <c r="AL22" s="232"/>
    </row>
    <row r="23" spans="1:38" ht="12.75" customHeight="1">
      <c r="A23" s="30"/>
      <c r="B23" s="61" t="s">
        <v>416</v>
      </c>
      <c r="C23" s="581" t="str">
        <f>'3. DL invest.n.pl.AR pr.'!C14</f>
        <v>Ieņēmumi ...</v>
      </c>
      <c r="D23" s="52"/>
      <c r="E23" s="340">
        <v>0.1</v>
      </c>
      <c r="F23" s="89" t="s">
        <v>179</v>
      </c>
      <c r="G23" s="194">
        <f>('3. DL invest.n.pl.AR pr.'!F14-'2. DL invest.n.pl.BEZ pr.'!E14)*(1+$E23)</f>
        <v>0</v>
      </c>
      <c r="H23" s="194">
        <f>('3. DL invest.n.pl.AR pr.'!G14-'2. DL invest.n.pl.BEZ pr.'!F14)*(1+$E23)</f>
        <v>0</v>
      </c>
      <c r="I23" s="194">
        <f>('3. DL invest.n.pl.AR pr.'!H14-'2. DL invest.n.pl.BEZ pr.'!G14)*(1+$E23)</f>
        <v>0</v>
      </c>
      <c r="J23" s="194">
        <f>('3. DL invest.n.pl.AR pr.'!I14-'2. DL invest.n.pl.BEZ pr.'!H14)*(1+$E23)</f>
        <v>0</v>
      </c>
      <c r="K23" s="194">
        <f>('3. DL invest.n.pl.AR pr.'!J14-'2. DL invest.n.pl.BEZ pr.'!I14)*(1+$E23)</f>
        <v>0</v>
      </c>
      <c r="L23" s="194">
        <f>('3. DL invest.n.pl.AR pr.'!K14-'2. DL invest.n.pl.BEZ pr.'!J14)*(1+$E23)</f>
        <v>0</v>
      </c>
      <c r="M23" s="194">
        <f>('3. DL invest.n.pl.AR pr.'!L14-'2. DL invest.n.pl.BEZ pr.'!K14)*(1+$E23)</f>
        <v>0</v>
      </c>
      <c r="N23" s="194">
        <f>('3. DL invest.n.pl.AR pr.'!M14-'2. DL invest.n.pl.BEZ pr.'!L14)*(1+$E23)</f>
        <v>0</v>
      </c>
      <c r="O23" s="194">
        <f>('3. DL invest.n.pl.AR pr.'!N14-'2. DL invest.n.pl.BEZ pr.'!M14)*(1+$E23)</f>
        <v>0</v>
      </c>
      <c r="P23" s="194">
        <f>('3. DL invest.n.pl.AR pr.'!O14-'2. DL invest.n.pl.BEZ pr.'!N14)*(1+$E23)</f>
        <v>0</v>
      </c>
      <c r="Q23" s="194">
        <f>('3. DL invest.n.pl.AR pr.'!P14-'2. DL invest.n.pl.BEZ pr.'!O14)*(1+$E23)</f>
        <v>0</v>
      </c>
      <c r="R23" s="194">
        <f>('3. DL invest.n.pl.AR pr.'!Q14-'2. DL invest.n.pl.BEZ pr.'!P14)*(1+$E23)</f>
        <v>0</v>
      </c>
      <c r="S23" s="194">
        <f>('3. DL invest.n.pl.AR pr.'!R14-'2. DL invest.n.pl.BEZ pr.'!Q14)*(1+$E23)</f>
        <v>0</v>
      </c>
      <c r="T23" s="194">
        <f>('3. DL invest.n.pl.AR pr.'!S14-'2. DL invest.n.pl.BEZ pr.'!R14)*(1+$E23)</f>
        <v>0</v>
      </c>
      <c r="U23" s="194">
        <f>('3. DL invest.n.pl.AR pr.'!T14-'2. DL invest.n.pl.BEZ pr.'!S14)*(1+$E23)</f>
        <v>0</v>
      </c>
      <c r="V23" s="194">
        <f>('3. DL invest.n.pl.AR pr.'!U14-'2. DL invest.n.pl.BEZ pr.'!T14)*(1+$E23)</f>
        <v>0</v>
      </c>
      <c r="W23" s="194">
        <f>('3. DL invest.n.pl.AR pr.'!V14-'2. DL invest.n.pl.BEZ pr.'!U14)*(1+$E23)</f>
        <v>0</v>
      </c>
      <c r="X23" s="194">
        <f>('3. DL invest.n.pl.AR pr.'!W14-'2. DL invest.n.pl.BEZ pr.'!V14)*(1+$E23)</f>
        <v>0</v>
      </c>
      <c r="Y23" s="194">
        <f>('3. DL invest.n.pl.AR pr.'!X14-'2. DL invest.n.pl.BEZ pr.'!W14)*(1+$E23)</f>
        <v>0</v>
      </c>
      <c r="Z23" s="194">
        <f>('3. DL invest.n.pl.AR pr.'!Y14-'2. DL invest.n.pl.BEZ pr.'!X14)*(1+$E23)</f>
        <v>0</v>
      </c>
      <c r="AA23" s="194">
        <f>('3. DL invest.n.pl.AR pr.'!Z14-'2. DL invest.n.pl.BEZ pr.'!Y14)*(1+$E23)</f>
        <v>0</v>
      </c>
      <c r="AB23" s="194">
        <f>('3. DL invest.n.pl.AR pr.'!AA14-'2. DL invest.n.pl.BEZ pr.'!Z14)*(1+$E23)</f>
        <v>0</v>
      </c>
      <c r="AC23" s="194">
        <f>('3. DL invest.n.pl.AR pr.'!AB14-'2. DL invest.n.pl.BEZ pr.'!AA14)*(1+$E23)</f>
        <v>0</v>
      </c>
      <c r="AD23" s="194">
        <f>('3. DL invest.n.pl.AR pr.'!AC14-'2. DL invest.n.pl.BEZ pr.'!AB14)*(1+$E23)</f>
        <v>0</v>
      </c>
      <c r="AE23" s="194">
        <f>('3. DL invest.n.pl.AR pr.'!AD14-'2. DL invest.n.pl.BEZ pr.'!AC14)*(1+$E23)</f>
        <v>0</v>
      </c>
      <c r="AF23" s="194">
        <f>('3. DL invest.n.pl.AR pr.'!AE14-'2. DL invest.n.pl.BEZ pr.'!AD14)*(1+$E23)</f>
        <v>0</v>
      </c>
      <c r="AG23" s="194">
        <f>('3. DL invest.n.pl.AR pr.'!AF14-'2. DL invest.n.pl.BEZ pr.'!AE14)*(1+$E23)</f>
        <v>0</v>
      </c>
      <c r="AH23" s="194">
        <f>('3. DL invest.n.pl.AR pr.'!AG14-'2. DL invest.n.pl.BEZ pr.'!AF14)*(1+$E23)</f>
        <v>0</v>
      </c>
      <c r="AI23" s="194">
        <f>('3. DL invest.n.pl.AR pr.'!AH14-'2. DL invest.n.pl.BEZ pr.'!AG14)*(1+$E23)</f>
        <v>0</v>
      </c>
      <c r="AJ23" s="194">
        <f>('3. DL invest.n.pl.AR pr.'!AI14-'2. DL invest.n.pl.BEZ pr.'!AH14)*(1+$E23)</f>
        <v>0</v>
      </c>
      <c r="AK23" s="197">
        <f t="shared" si="6"/>
        <v>0</v>
      </c>
      <c r="AL23" s="232"/>
    </row>
    <row r="24" spans="1:38" ht="12.75" customHeight="1">
      <c r="A24" s="30"/>
      <c r="B24" s="349" t="s">
        <v>417</v>
      </c>
      <c r="C24" s="581" t="str">
        <f>'3. DL invest.n.pl.AR pr.'!C15</f>
        <v>Ieņēmumi ...</v>
      </c>
      <c r="D24" s="52"/>
      <c r="E24" s="340">
        <v>0.1</v>
      </c>
      <c r="F24" s="89" t="s">
        <v>179</v>
      </c>
      <c r="G24" s="194">
        <f>('3. DL invest.n.pl.AR pr.'!F15-'2. DL invest.n.pl.BEZ pr.'!E15)*(1+$E24)</f>
        <v>0</v>
      </c>
      <c r="H24" s="194">
        <f>('3. DL invest.n.pl.AR pr.'!G15-'2. DL invest.n.pl.BEZ pr.'!F15)*(1+$E24)</f>
        <v>0</v>
      </c>
      <c r="I24" s="194">
        <f>('3. DL invest.n.pl.AR pr.'!H15-'2. DL invest.n.pl.BEZ pr.'!G15)*(1+$E24)</f>
        <v>0</v>
      </c>
      <c r="J24" s="194">
        <f>('3. DL invest.n.pl.AR pr.'!I15-'2. DL invest.n.pl.BEZ pr.'!H15)*(1+$E24)</f>
        <v>0</v>
      </c>
      <c r="K24" s="194">
        <f>('3. DL invest.n.pl.AR pr.'!J15-'2. DL invest.n.pl.BEZ pr.'!I15)*(1+$E24)</f>
        <v>0</v>
      </c>
      <c r="L24" s="194">
        <f>('3. DL invest.n.pl.AR pr.'!K15-'2. DL invest.n.pl.BEZ pr.'!J15)*(1+$E24)</f>
        <v>0</v>
      </c>
      <c r="M24" s="194">
        <f>('3. DL invest.n.pl.AR pr.'!L15-'2. DL invest.n.pl.BEZ pr.'!K15)*(1+$E24)</f>
        <v>0</v>
      </c>
      <c r="N24" s="194">
        <f>('3. DL invest.n.pl.AR pr.'!M15-'2. DL invest.n.pl.BEZ pr.'!L15)*(1+$E24)</f>
        <v>0</v>
      </c>
      <c r="O24" s="194">
        <f>('3. DL invest.n.pl.AR pr.'!N15-'2. DL invest.n.pl.BEZ pr.'!M15)*(1+$E24)</f>
        <v>0</v>
      </c>
      <c r="P24" s="194">
        <f>('3. DL invest.n.pl.AR pr.'!O15-'2. DL invest.n.pl.BEZ pr.'!N15)*(1+$E24)</f>
        <v>0</v>
      </c>
      <c r="Q24" s="194">
        <f>('3. DL invest.n.pl.AR pr.'!P15-'2. DL invest.n.pl.BEZ pr.'!O15)*(1+$E24)</f>
        <v>0</v>
      </c>
      <c r="R24" s="194">
        <f>('3. DL invest.n.pl.AR pr.'!Q15-'2. DL invest.n.pl.BEZ pr.'!P15)*(1+$E24)</f>
        <v>0</v>
      </c>
      <c r="S24" s="194">
        <f>('3. DL invest.n.pl.AR pr.'!R15-'2. DL invest.n.pl.BEZ pr.'!Q15)*(1+$E24)</f>
        <v>0</v>
      </c>
      <c r="T24" s="194">
        <f>('3. DL invest.n.pl.AR pr.'!S15-'2. DL invest.n.pl.BEZ pr.'!R15)*(1+$E24)</f>
        <v>0</v>
      </c>
      <c r="U24" s="194">
        <f>('3. DL invest.n.pl.AR pr.'!T15-'2. DL invest.n.pl.BEZ pr.'!S15)*(1+$E24)</f>
        <v>0</v>
      </c>
      <c r="V24" s="194">
        <f>('3. DL invest.n.pl.AR pr.'!U15-'2. DL invest.n.pl.BEZ pr.'!T15)*(1+$E24)</f>
        <v>0</v>
      </c>
      <c r="W24" s="194">
        <f>('3. DL invest.n.pl.AR pr.'!V15-'2. DL invest.n.pl.BEZ pr.'!U15)*(1+$E24)</f>
        <v>0</v>
      </c>
      <c r="X24" s="194">
        <f>('3. DL invest.n.pl.AR pr.'!W15-'2. DL invest.n.pl.BEZ pr.'!V15)*(1+$E24)</f>
        <v>0</v>
      </c>
      <c r="Y24" s="194">
        <f>('3. DL invest.n.pl.AR pr.'!X15-'2. DL invest.n.pl.BEZ pr.'!W15)*(1+$E24)</f>
        <v>0</v>
      </c>
      <c r="Z24" s="194">
        <f>('3. DL invest.n.pl.AR pr.'!Y15-'2. DL invest.n.pl.BEZ pr.'!X15)*(1+$E24)</f>
        <v>0</v>
      </c>
      <c r="AA24" s="194">
        <f>('3. DL invest.n.pl.AR pr.'!Z15-'2. DL invest.n.pl.BEZ pr.'!Y15)*(1+$E24)</f>
        <v>0</v>
      </c>
      <c r="AB24" s="194">
        <f>('3. DL invest.n.pl.AR pr.'!AA15-'2. DL invest.n.pl.BEZ pr.'!Z15)*(1+$E24)</f>
        <v>0</v>
      </c>
      <c r="AC24" s="194">
        <f>('3. DL invest.n.pl.AR pr.'!AB15-'2. DL invest.n.pl.BEZ pr.'!AA15)*(1+$E24)</f>
        <v>0</v>
      </c>
      <c r="AD24" s="194">
        <f>('3. DL invest.n.pl.AR pr.'!AC15-'2. DL invest.n.pl.BEZ pr.'!AB15)*(1+$E24)</f>
        <v>0</v>
      </c>
      <c r="AE24" s="194">
        <f>('3. DL invest.n.pl.AR pr.'!AD15-'2. DL invest.n.pl.BEZ pr.'!AC15)*(1+$E24)</f>
        <v>0</v>
      </c>
      <c r="AF24" s="194">
        <f>('3. DL invest.n.pl.AR pr.'!AE15-'2. DL invest.n.pl.BEZ pr.'!AD15)*(1+$E24)</f>
        <v>0</v>
      </c>
      <c r="AG24" s="194">
        <f>('3. DL invest.n.pl.AR pr.'!AF15-'2. DL invest.n.pl.BEZ pr.'!AE15)*(1+$E24)</f>
        <v>0</v>
      </c>
      <c r="AH24" s="194">
        <f>('3. DL invest.n.pl.AR pr.'!AG15-'2. DL invest.n.pl.BEZ pr.'!AF15)*(1+$E24)</f>
        <v>0</v>
      </c>
      <c r="AI24" s="194">
        <f>('3. DL invest.n.pl.AR pr.'!AH15-'2. DL invest.n.pl.BEZ pr.'!AG15)*(1+$E24)</f>
        <v>0</v>
      </c>
      <c r="AJ24" s="194">
        <f>('3. DL invest.n.pl.AR pr.'!AI15-'2. DL invest.n.pl.BEZ pr.'!AH15)*(1+$E24)</f>
        <v>0</v>
      </c>
      <c r="AK24" s="197">
        <f t="shared" si="6"/>
        <v>0</v>
      </c>
      <c r="AL24" s="232"/>
    </row>
    <row r="25" spans="1:38" s="51" customFormat="1" ht="12.75" customHeight="1">
      <c r="A25" s="53"/>
      <c r="B25" s="54" t="s">
        <v>7</v>
      </c>
      <c r="C25" s="54" t="s">
        <v>10</v>
      </c>
      <c r="D25" s="56"/>
      <c r="E25" s="340">
        <v>0.1</v>
      </c>
      <c r="F25" s="89" t="s">
        <v>179</v>
      </c>
      <c r="G25" s="196">
        <f>'3. DL invest.n.pl.AR pr.'!F29*(1+$E25)</f>
        <v>0</v>
      </c>
      <c r="H25" s="196">
        <f>'3. DL invest.n.pl.AR pr.'!G29*(1+$E25)</f>
        <v>0</v>
      </c>
      <c r="I25" s="196">
        <f>'3. DL invest.n.pl.AR pr.'!H29*(1+$E25)</f>
        <v>0</v>
      </c>
      <c r="J25" s="196">
        <f>'3. DL invest.n.pl.AR pr.'!I29*(1+$E25)</f>
        <v>0</v>
      </c>
      <c r="K25" s="196">
        <f>'3. DL invest.n.pl.AR pr.'!J29*(1+$E25)</f>
        <v>0</v>
      </c>
      <c r="L25" s="196">
        <f>'3. DL invest.n.pl.AR pr.'!K29*(1+$E25)</f>
        <v>0</v>
      </c>
      <c r="M25" s="196">
        <f>'3. DL invest.n.pl.AR pr.'!L29*(1+$E25)</f>
        <v>0</v>
      </c>
      <c r="N25" s="196">
        <f>'3. DL invest.n.pl.AR pr.'!M29*(1+$E25)</f>
        <v>0</v>
      </c>
      <c r="O25" s="196">
        <f>'3. DL invest.n.pl.AR pr.'!N29*(1+$E25)</f>
        <v>0</v>
      </c>
      <c r="P25" s="196">
        <f>'3. DL invest.n.pl.AR pr.'!O29*(1+$E25)</f>
        <v>0</v>
      </c>
      <c r="Q25" s="196">
        <f>'3. DL invest.n.pl.AR pr.'!P29*(1+$E25)</f>
        <v>0</v>
      </c>
      <c r="R25" s="196">
        <f>'3. DL invest.n.pl.AR pr.'!Q29*(1+$E25)</f>
        <v>0</v>
      </c>
      <c r="S25" s="196">
        <f>'3. DL invest.n.pl.AR pr.'!R29*(1+$E25)</f>
        <v>0</v>
      </c>
      <c r="T25" s="196">
        <f>'3. DL invest.n.pl.AR pr.'!S29*(1+$E25)</f>
        <v>0</v>
      </c>
      <c r="U25" s="196">
        <f>'3. DL invest.n.pl.AR pr.'!T29*(1+$E25)</f>
        <v>0</v>
      </c>
      <c r="V25" s="196">
        <f>'3. DL invest.n.pl.AR pr.'!U29*(1+$E25)</f>
        <v>0</v>
      </c>
      <c r="W25" s="196">
        <f>'3. DL invest.n.pl.AR pr.'!V29*(1+$E25)</f>
        <v>0</v>
      </c>
      <c r="X25" s="196">
        <f>'3. DL invest.n.pl.AR pr.'!W29*(1+$E25)</f>
        <v>0</v>
      </c>
      <c r="Y25" s="196">
        <f>'3. DL invest.n.pl.AR pr.'!X29*(1+$E25)</f>
        <v>0</v>
      </c>
      <c r="Z25" s="196">
        <f>'3. DL invest.n.pl.AR pr.'!Y29*(1+$E25)</f>
        <v>0</v>
      </c>
      <c r="AA25" s="196">
        <f>'3. DL invest.n.pl.AR pr.'!Z29*(1+$E25)</f>
        <v>0</v>
      </c>
      <c r="AB25" s="196">
        <f>'3. DL invest.n.pl.AR pr.'!AA29*(1+$E25)</f>
        <v>0</v>
      </c>
      <c r="AC25" s="196">
        <f>'3. DL invest.n.pl.AR pr.'!AB29*(1+$E25)</f>
        <v>0</v>
      </c>
      <c r="AD25" s="196">
        <f>'3. DL invest.n.pl.AR pr.'!AC29*(1+$E25)</f>
        <v>0</v>
      </c>
      <c r="AE25" s="196">
        <f>'3. DL invest.n.pl.AR pr.'!AD29*(1+$E25)</f>
        <v>0</v>
      </c>
      <c r="AF25" s="196">
        <f>'3. DL invest.n.pl.AR pr.'!AE29*(1+$E25)</f>
        <v>0</v>
      </c>
      <c r="AG25" s="196">
        <f>'3. DL invest.n.pl.AR pr.'!AF29*(1+$E25)</f>
        <v>0</v>
      </c>
      <c r="AH25" s="196">
        <f>'3. DL invest.n.pl.AR pr.'!AG29*(1+$E25)</f>
        <v>0</v>
      </c>
      <c r="AI25" s="196">
        <f>'3. DL invest.n.pl.AR pr.'!AH29*(1+$E25)</f>
        <v>0</v>
      </c>
      <c r="AJ25" s="196">
        <f>'3. DL invest.n.pl.AR pr.'!AI29*(1+$E25)</f>
        <v>0</v>
      </c>
      <c r="AK25" s="197">
        <f t="shared" si="6"/>
        <v>0</v>
      </c>
      <c r="AL25" s="232" t="b">
        <f>AK25='3. DL invest.n.pl.AR pr.'!AJ28</f>
        <v>1</v>
      </c>
    </row>
    <row r="26" spans="1:38" s="51" customFormat="1" ht="12.75" customHeight="1">
      <c r="A26" s="53"/>
      <c r="B26" s="54" t="s">
        <v>9</v>
      </c>
      <c r="C26" s="54" t="s">
        <v>350</v>
      </c>
      <c r="D26" s="57"/>
      <c r="E26" s="220"/>
      <c r="F26" s="89" t="s">
        <v>179</v>
      </c>
      <c r="G26" s="196">
        <f>G25+G18+G8</f>
        <v>0</v>
      </c>
      <c r="H26" s="196">
        <f t="shared" ref="H26:J26" si="7">H25+H18+H8</f>
        <v>0</v>
      </c>
      <c r="I26" s="196">
        <f t="shared" si="7"/>
        <v>0</v>
      </c>
      <c r="J26" s="196">
        <f t="shared" si="7"/>
        <v>0</v>
      </c>
      <c r="K26" s="196">
        <f t="shared" ref="K26:AJ26" si="8">K25+K18+K8</f>
        <v>0</v>
      </c>
      <c r="L26" s="196">
        <f t="shared" si="8"/>
        <v>0</v>
      </c>
      <c r="M26" s="196">
        <f t="shared" si="8"/>
        <v>0</v>
      </c>
      <c r="N26" s="196">
        <f t="shared" si="8"/>
        <v>0</v>
      </c>
      <c r="O26" s="196">
        <f>O25+O18+O8</f>
        <v>0</v>
      </c>
      <c r="P26" s="196">
        <f t="shared" si="8"/>
        <v>0</v>
      </c>
      <c r="Q26" s="196">
        <f t="shared" si="8"/>
        <v>0</v>
      </c>
      <c r="R26" s="196">
        <f t="shared" si="8"/>
        <v>0</v>
      </c>
      <c r="S26" s="196">
        <f t="shared" si="8"/>
        <v>0</v>
      </c>
      <c r="T26" s="196">
        <f t="shared" si="8"/>
        <v>0</v>
      </c>
      <c r="U26" s="196">
        <f t="shared" si="8"/>
        <v>0</v>
      </c>
      <c r="V26" s="196">
        <f t="shared" si="8"/>
        <v>0</v>
      </c>
      <c r="W26" s="196">
        <f t="shared" si="8"/>
        <v>0</v>
      </c>
      <c r="X26" s="196">
        <f t="shared" si="8"/>
        <v>0</v>
      </c>
      <c r="Y26" s="196">
        <f t="shared" si="8"/>
        <v>0</v>
      </c>
      <c r="Z26" s="196">
        <f t="shared" si="8"/>
        <v>0</v>
      </c>
      <c r="AA26" s="196">
        <f t="shared" si="8"/>
        <v>0</v>
      </c>
      <c r="AB26" s="196">
        <f t="shared" si="8"/>
        <v>0</v>
      </c>
      <c r="AC26" s="196">
        <f t="shared" si="8"/>
        <v>0</v>
      </c>
      <c r="AD26" s="196">
        <f t="shared" si="8"/>
        <v>0</v>
      </c>
      <c r="AE26" s="196">
        <f t="shared" si="8"/>
        <v>0</v>
      </c>
      <c r="AF26" s="196">
        <f t="shared" si="8"/>
        <v>0</v>
      </c>
      <c r="AG26" s="196">
        <f t="shared" si="8"/>
        <v>0</v>
      </c>
      <c r="AH26" s="196">
        <f t="shared" si="8"/>
        <v>0</v>
      </c>
      <c r="AI26" s="196">
        <f t="shared" si="8"/>
        <v>0</v>
      </c>
      <c r="AJ26" s="196">
        <f t="shared" si="8"/>
        <v>0</v>
      </c>
      <c r="AK26" s="197">
        <f t="shared" si="2"/>
        <v>0</v>
      </c>
      <c r="AL26" s="232"/>
    </row>
    <row r="27" spans="1:38" s="51" customFormat="1" ht="12.75" customHeight="1">
      <c r="A27" s="53"/>
      <c r="B27" s="54" t="s">
        <v>11</v>
      </c>
      <c r="C27" s="19" t="s">
        <v>109</v>
      </c>
      <c r="D27" s="19"/>
      <c r="E27" s="221"/>
      <c r="F27" s="89" t="s">
        <v>179</v>
      </c>
      <c r="G27" s="226">
        <f>SUM(G28:G28)</f>
        <v>0</v>
      </c>
      <c r="H27" s="226">
        <f>SUM(H28:H28)</f>
        <v>0</v>
      </c>
      <c r="I27" s="226">
        <f>SUM(I28:I28)</f>
        <v>0</v>
      </c>
      <c r="J27" s="226">
        <f t="shared" ref="J27" si="9">SUM(J28:J29)</f>
        <v>0</v>
      </c>
      <c r="K27" s="226">
        <f t="shared" ref="K27:AJ27" si="10">SUM(K28:K29)</f>
        <v>0</v>
      </c>
      <c r="L27" s="226">
        <f t="shared" si="10"/>
        <v>0</v>
      </c>
      <c r="M27" s="226">
        <f t="shared" si="10"/>
        <v>0</v>
      </c>
      <c r="N27" s="226">
        <f t="shared" si="10"/>
        <v>0</v>
      </c>
      <c r="O27" s="226">
        <f t="shared" si="10"/>
        <v>0</v>
      </c>
      <c r="P27" s="226">
        <f t="shared" si="10"/>
        <v>0</v>
      </c>
      <c r="Q27" s="226">
        <f t="shared" si="10"/>
        <v>0</v>
      </c>
      <c r="R27" s="226">
        <f t="shared" si="10"/>
        <v>0</v>
      </c>
      <c r="S27" s="226">
        <f t="shared" si="10"/>
        <v>0</v>
      </c>
      <c r="T27" s="226">
        <f t="shared" si="10"/>
        <v>0</v>
      </c>
      <c r="U27" s="226">
        <f t="shared" si="10"/>
        <v>0</v>
      </c>
      <c r="V27" s="226">
        <f t="shared" si="10"/>
        <v>0</v>
      </c>
      <c r="W27" s="226">
        <f t="shared" si="10"/>
        <v>0</v>
      </c>
      <c r="X27" s="226">
        <f t="shared" si="10"/>
        <v>0</v>
      </c>
      <c r="Y27" s="226">
        <f t="shared" si="10"/>
        <v>0</v>
      </c>
      <c r="Z27" s="226">
        <f t="shared" si="10"/>
        <v>0</v>
      </c>
      <c r="AA27" s="226">
        <f t="shared" si="10"/>
        <v>0</v>
      </c>
      <c r="AB27" s="226">
        <f t="shared" si="10"/>
        <v>0</v>
      </c>
      <c r="AC27" s="226">
        <f t="shared" si="10"/>
        <v>0</v>
      </c>
      <c r="AD27" s="226">
        <f t="shared" si="10"/>
        <v>0</v>
      </c>
      <c r="AE27" s="226">
        <f t="shared" si="10"/>
        <v>0</v>
      </c>
      <c r="AF27" s="226">
        <f t="shared" si="10"/>
        <v>0</v>
      </c>
      <c r="AG27" s="226">
        <f t="shared" si="10"/>
        <v>0</v>
      </c>
      <c r="AH27" s="226">
        <f t="shared" si="10"/>
        <v>0</v>
      </c>
      <c r="AI27" s="226">
        <f t="shared" si="10"/>
        <v>0</v>
      </c>
      <c r="AJ27" s="226">
        <f t="shared" si="10"/>
        <v>0</v>
      </c>
      <c r="AK27" s="197">
        <f t="shared" si="2"/>
        <v>0</v>
      </c>
      <c r="AL27" s="232"/>
    </row>
    <row r="28" spans="1:38" ht="12.75" customHeight="1">
      <c r="A28" s="30"/>
      <c r="B28" s="61" t="s">
        <v>82</v>
      </c>
      <c r="C28" s="69" t="str">
        <f>'5. DL soc.econom. analīze'!B17</f>
        <v>Zaudējumi...</v>
      </c>
      <c r="D28" s="52"/>
      <c r="E28" s="340">
        <v>0.1</v>
      </c>
      <c r="F28" s="89" t="s">
        <v>179</v>
      </c>
      <c r="G28" s="168">
        <f>'5. DL soc.econom. analīze'!D17*(1+$E28)</f>
        <v>0</v>
      </c>
      <c r="H28" s="168">
        <f>'5. DL soc.econom. analīze'!E17*(1+$E28)</f>
        <v>0</v>
      </c>
      <c r="I28" s="168">
        <f>'5. DL soc.econom. analīze'!F17*(1+$E28)</f>
        <v>0</v>
      </c>
      <c r="J28" s="168">
        <f>'5. DL soc.econom. analīze'!G17*(1+$E28)</f>
        <v>0</v>
      </c>
      <c r="K28" s="168">
        <f>'5. DL soc.econom. analīze'!H17*(1+$E28)</f>
        <v>0</v>
      </c>
      <c r="L28" s="168">
        <f>'5. DL soc.econom. analīze'!I17*(1+$E28)</f>
        <v>0</v>
      </c>
      <c r="M28" s="168">
        <f>'5. DL soc.econom. analīze'!J17*(1+$E28)</f>
        <v>0</v>
      </c>
      <c r="N28" s="168">
        <f>'5. DL soc.econom. analīze'!K17*(1+$E28)</f>
        <v>0</v>
      </c>
      <c r="O28" s="168">
        <f>'5. DL soc.econom. analīze'!L17*(1+$E28)</f>
        <v>0</v>
      </c>
      <c r="P28" s="168">
        <f>'5. DL soc.econom. analīze'!M17*(1+$E28)</f>
        <v>0</v>
      </c>
      <c r="Q28" s="168">
        <f>'5. DL soc.econom. analīze'!N17*(1+$E28)</f>
        <v>0</v>
      </c>
      <c r="R28" s="168">
        <f>'5. DL soc.econom. analīze'!O17*(1+$E28)</f>
        <v>0</v>
      </c>
      <c r="S28" s="168">
        <f>'5. DL soc.econom. analīze'!P17*(1+$E28)</f>
        <v>0</v>
      </c>
      <c r="T28" s="168">
        <f>'5. DL soc.econom. analīze'!Q17*(1+$E28)</f>
        <v>0</v>
      </c>
      <c r="U28" s="168">
        <f>'5. DL soc.econom. analīze'!R17*(1+$E28)</f>
        <v>0</v>
      </c>
      <c r="V28" s="168">
        <f>'5. DL soc.econom. analīze'!S17*(1+$E28)</f>
        <v>0</v>
      </c>
      <c r="W28" s="168">
        <f>'5. DL soc.econom. analīze'!T17*(1+$E28)</f>
        <v>0</v>
      </c>
      <c r="X28" s="168">
        <f>'5. DL soc.econom. analīze'!U17*(1+$E28)</f>
        <v>0</v>
      </c>
      <c r="Y28" s="168">
        <f>'5. DL soc.econom. analīze'!V17*(1+$E28)</f>
        <v>0</v>
      </c>
      <c r="Z28" s="168">
        <f>'5. DL soc.econom. analīze'!W17*(1+$E28)</f>
        <v>0</v>
      </c>
      <c r="AA28" s="168">
        <f>'5. DL soc.econom. analīze'!X17*(1+$E28)</f>
        <v>0</v>
      </c>
      <c r="AB28" s="168">
        <f>'5. DL soc.econom. analīze'!Y17*(1+$E28)</f>
        <v>0</v>
      </c>
      <c r="AC28" s="168">
        <f>'5. DL soc.econom. analīze'!Z17*(1+$E28)</f>
        <v>0</v>
      </c>
      <c r="AD28" s="168">
        <f>'5. DL soc.econom. analīze'!AA17*(1+$E28)</f>
        <v>0</v>
      </c>
      <c r="AE28" s="168">
        <f>'5. DL soc.econom. analīze'!AB17*(1+$E28)</f>
        <v>0</v>
      </c>
      <c r="AF28" s="168">
        <f>'5. DL soc.econom. analīze'!AC17*(1+$E28)</f>
        <v>0</v>
      </c>
      <c r="AG28" s="168">
        <f>'5. DL soc.econom. analīze'!AD17*(1+$E28)</f>
        <v>0</v>
      </c>
      <c r="AH28" s="168">
        <f>'5. DL soc.econom. analīze'!AE17*(1+$E28)</f>
        <v>0</v>
      </c>
      <c r="AI28" s="168">
        <f>'5. DL soc.econom. analīze'!AF17*(1+$E28)</f>
        <v>0</v>
      </c>
      <c r="AJ28" s="168">
        <f>'5. DL soc.econom. analīze'!AG17*(1+$E28)</f>
        <v>0</v>
      </c>
      <c r="AK28" s="197">
        <f t="shared" si="2"/>
        <v>0</v>
      </c>
      <c r="AL28" s="232"/>
    </row>
    <row r="29" spans="1:38" ht="12.75" customHeight="1">
      <c r="A29" s="30"/>
      <c r="B29" s="61" t="s">
        <v>94</v>
      </c>
      <c r="C29" s="69" t="str">
        <f>'5. DL soc.econom. analīze'!B18</f>
        <v>Zaudējumi...</v>
      </c>
      <c r="D29" s="84"/>
      <c r="E29" s="340">
        <v>0.1</v>
      </c>
      <c r="F29" s="89" t="s">
        <v>179</v>
      </c>
      <c r="G29" s="168">
        <f>'5. DL soc.econom. analīze'!D18*(1+$E29)</f>
        <v>0</v>
      </c>
      <c r="H29" s="168">
        <f>'5. DL soc.econom. analīze'!E18*(1+$E29)</f>
        <v>0</v>
      </c>
      <c r="I29" s="168">
        <f>'5. DL soc.econom. analīze'!F18*(1+$E29)</f>
        <v>0</v>
      </c>
      <c r="J29" s="168">
        <f>'5. DL soc.econom. analīze'!G18*(1+$E29)</f>
        <v>0</v>
      </c>
      <c r="K29" s="168">
        <f>'5. DL soc.econom. analīze'!H18*(1+$E29)</f>
        <v>0</v>
      </c>
      <c r="L29" s="168">
        <f>'5. DL soc.econom. analīze'!I18*(1+$E29)</f>
        <v>0</v>
      </c>
      <c r="M29" s="168">
        <f>'5. DL soc.econom. analīze'!J18*(1+$E29)</f>
        <v>0</v>
      </c>
      <c r="N29" s="168">
        <f>'5. DL soc.econom. analīze'!K18*(1+$E29)</f>
        <v>0</v>
      </c>
      <c r="O29" s="168">
        <f>'5. DL soc.econom. analīze'!L18*(1+$E29)</f>
        <v>0</v>
      </c>
      <c r="P29" s="168">
        <f>'5. DL soc.econom. analīze'!M18*(1+$E29)</f>
        <v>0</v>
      </c>
      <c r="Q29" s="168">
        <f>'5. DL soc.econom. analīze'!N18*(1+$E29)</f>
        <v>0</v>
      </c>
      <c r="R29" s="168">
        <f>'5. DL soc.econom. analīze'!O18*(1+$E29)</f>
        <v>0</v>
      </c>
      <c r="S29" s="168">
        <f>'5. DL soc.econom. analīze'!P18*(1+$E29)</f>
        <v>0</v>
      </c>
      <c r="T29" s="168">
        <f>'5. DL soc.econom. analīze'!Q18*(1+$E29)</f>
        <v>0</v>
      </c>
      <c r="U29" s="168">
        <f>'5. DL soc.econom. analīze'!R18*(1+$E29)</f>
        <v>0</v>
      </c>
      <c r="V29" s="168">
        <f>'5. DL soc.econom. analīze'!S18*(1+$E29)</f>
        <v>0</v>
      </c>
      <c r="W29" s="168">
        <f>'5. DL soc.econom. analīze'!T18*(1+$E29)</f>
        <v>0</v>
      </c>
      <c r="X29" s="168">
        <f>'5. DL soc.econom. analīze'!U18*(1+$E29)</f>
        <v>0</v>
      </c>
      <c r="Y29" s="168">
        <f>'5. DL soc.econom. analīze'!V18*(1+$E29)</f>
        <v>0</v>
      </c>
      <c r="Z29" s="168">
        <f>'5. DL soc.econom. analīze'!W18*(1+$E29)</f>
        <v>0</v>
      </c>
      <c r="AA29" s="168">
        <f>'5. DL soc.econom. analīze'!X18*(1+$E29)</f>
        <v>0</v>
      </c>
      <c r="AB29" s="168">
        <f>'5. DL soc.econom. analīze'!Y18*(1+$E29)</f>
        <v>0</v>
      </c>
      <c r="AC29" s="168">
        <f>'5. DL soc.econom. analīze'!Z18*(1+$E29)</f>
        <v>0</v>
      </c>
      <c r="AD29" s="168">
        <f>'5. DL soc.econom. analīze'!AA18*(1+$E29)</f>
        <v>0</v>
      </c>
      <c r="AE29" s="168">
        <f>'5. DL soc.econom. analīze'!AB18*(1+$E29)</f>
        <v>0</v>
      </c>
      <c r="AF29" s="168">
        <f>'5. DL soc.econom. analīze'!AC18*(1+$E29)</f>
        <v>0</v>
      </c>
      <c r="AG29" s="168">
        <f>'5. DL soc.econom. analīze'!AD18*(1+$E29)</f>
        <v>0</v>
      </c>
      <c r="AH29" s="168">
        <f>'5. DL soc.econom. analīze'!AE18*(1+$E29)</f>
        <v>0</v>
      </c>
      <c r="AI29" s="168">
        <f>'5. DL soc.econom. analīze'!AF18*(1+$E29)</f>
        <v>0</v>
      </c>
      <c r="AJ29" s="168">
        <f>'5. DL soc.econom. analīze'!AG18*(1+$E29)</f>
        <v>0</v>
      </c>
      <c r="AK29" s="197">
        <f t="shared" ref="AK29:AK36" si="11">SUM(G29:AJ29)</f>
        <v>0</v>
      </c>
      <c r="AL29" s="232"/>
    </row>
    <row r="30" spans="1:38" ht="12.75" customHeight="1">
      <c r="A30" s="30"/>
      <c r="B30" s="61" t="s">
        <v>200</v>
      </c>
      <c r="C30" s="69" t="str">
        <f>'5. DL soc.econom. analīze'!B19</f>
        <v>Zaudējumi...</v>
      </c>
      <c r="D30" s="84"/>
      <c r="E30" s="340">
        <v>0.1</v>
      </c>
      <c r="F30" s="89" t="s">
        <v>179</v>
      </c>
      <c r="G30" s="168">
        <f>'5. DL soc.econom. analīze'!D19*(1+$E30)</f>
        <v>0</v>
      </c>
      <c r="H30" s="168">
        <f>'5. DL soc.econom. analīze'!E19*(1+$E30)</f>
        <v>0</v>
      </c>
      <c r="I30" s="168">
        <f>'5. DL soc.econom. analīze'!F19*(1+$E30)</f>
        <v>0</v>
      </c>
      <c r="J30" s="168">
        <f>'5. DL soc.econom. analīze'!G19*(1+$E30)</f>
        <v>0</v>
      </c>
      <c r="K30" s="168">
        <f>'5. DL soc.econom. analīze'!H19*(1+$E30)</f>
        <v>0</v>
      </c>
      <c r="L30" s="168">
        <f>'5. DL soc.econom. analīze'!I19*(1+$E30)</f>
        <v>0</v>
      </c>
      <c r="M30" s="168">
        <f>'5. DL soc.econom. analīze'!J19*(1+$E30)</f>
        <v>0</v>
      </c>
      <c r="N30" s="168">
        <f>'5. DL soc.econom. analīze'!K19*(1+$E30)</f>
        <v>0</v>
      </c>
      <c r="O30" s="168">
        <f>'5. DL soc.econom. analīze'!L19*(1+$E30)</f>
        <v>0</v>
      </c>
      <c r="P30" s="168">
        <f>'5. DL soc.econom. analīze'!M19*(1+$E30)</f>
        <v>0</v>
      </c>
      <c r="Q30" s="168">
        <f>'5. DL soc.econom. analīze'!N19*(1+$E30)</f>
        <v>0</v>
      </c>
      <c r="R30" s="168">
        <f>'5. DL soc.econom. analīze'!O19*(1+$E30)</f>
        <v>0</v>
      </c>
      <c r="S30" s="168">
        <f>'5. DL soc.econom. analīze'!P19*(1+$E30)</f>
        <v>0</v>
      </c>
      <c r="T30" s="168">
        <f>'5. DL soc.econom. analīze'!Q19*(1+$E30)</f>
        <v>0</v>
      </c>
      <c r="U30" s="168">
        <f>'5. DL soc.econom. analīze'!R19*(1+$E30)</f>
        <v>0</v>
      </c>
      <c r="V30" s="168">
        <f>'5. DL soc.econom. analīze'!S19*(1+$E30)</f>
        <v>0</v>
      </c>
      <c r="W30" s="168">
        <f>'5. DL soc.econom. analīze'!T19*(1+$E30)</f>
        <v>0</v>
      </c>
      <c r="X30" s="168">
        <f>'5. DL soc.econom. analīze'!U19*(1+$E30)</f>
        <v>0</v>
      </c>
      <c r="Y30" s="168">
        <f>'5. DL soc.econom. analīze'!V19*(1+$E30)</f>
        <v>0</v>
      </c>
      <c r="Z30" s="168">
        <f>'5. DL soc.econom. analīze'!W19*(1+$E30)</f>
        <v>0</v>
      </c>
      <c r="AA30" s="168">
        <f>'5. DL soc.econom. analīze'!X19*(1+$E30)</f>
        <v>0</v>
      </c>
      <c r="AB30" s="168">
        <f>'5. DL soc.econom. analīze'!Y19*(1+$E30)</f>
        <v>0</v>
      </c>
      <c r="AC30" s="168">
        <f>'5. DL soc.econom. analīze'!Z19*(1+$E30)</f>
        <v>0</v>
      </c>
      <c r="AD30" s="168">
        <f>'5. DL soc.econom. analīze'!AA19*(1+$E30)</f>
        <v>0</v>
      </c>
      <c r="AE30" s="168">
        <f>'5. DL soc.econom. analīze'!AB19*(1+$E30)</f>
        <v>0</v>
      </c>
      <c r="AF30" s="168">
        <f>'5. DL soc.econom. analīze'!AC19*(1+$E30)</f>
        <v>0</v>
      </c>
      <c r="AG30" s="168">
        <f>'5. DL soc.econom. analīze'!AD19*(1+$E30)</f>
        <v>0</v>
      </c>
      <c r="AH30" s="168">
        <f>'5. DL soc.econom. analīze'!AE19*(1+$E30)</f>
        <v>0</v>
      </c>
      <c r="AI30" s="168">
        <f>'5. DL soc.econom. analīze'!AF19*(1+$E30)</f>
        <v>0</v>
      </c>
      <c r="AJ30" s="168">
        <f>'5. DL soc.econom. analīze'!AG19*(1+$E30)</f>
        <v>0</v>
      </c>
      <c r="AK30" s="197">
        <f t="shared" si="11"/>
        <v>0</v>
      </c>
      <c r="AL30" s="232"/>
    </row>
    <row r="31" spans="1:38" ht="12.75" customHeight="1">
      <c r="A31" s="30"/>
      <c r="B31" s="61" t="s">
        <v>201</v>
      </c>
      <c r="C31" s="69" t="str">
        <f>'5. DL soc.econom. analīze'!B20</f>
        <v>Zaudējumi...</v>
      </c>
      <c r="D31" s="84"/>
      <c r="E31" s="340">
        <v>0.1</v>
      </c>
      <c r="F31" s="89" t="s">
        <v>179</v>
      </c>
      <c r="G31" s="168">
        <f>'5. DL soc.econom. analīze'!D20*(1+$E31)</f>
        <v>0</v>
      </c>
      <c r="H31" s="168">
        <f>'5. DL soc.econom. analīze'!E20*(1+$E31)</f>
        <v>0</v>
      </c>
      <c r="I31" s="168">
        <f>'5. DL soc.econom. analīze'!F20*(1+$E31)</f>
        <v>0</v>
      </c>
      <c r="J31" s="168">
        <f>'5. DL soc.econom. analīze'!G20*(1+$E31)</f>
        <v>0</v>
      </c>
      <c r="K31" s="168">
        <f>'5. DL soc.econom. analīze'!H20*(1+$E31)</f>
        <v>0</v>
      </c>
      <c r="L31" s="168">
        <f>'5. DL soc.econom. analīze'!I20*(1+$E31)</f>
        <v>0</v>
      </c>
      <c r="M31" s="168">
        <f>'5. DL soc.econom. analīze'!J20*(1+$E31)</f>
        <v>0</v>
      </c>
      <c r="N31" s="168">
        <f>'5. DL soc.econom. analīze'!K20*(1+$E31)</f>
        <v>0</v>
      </c>
      <c r="O31" s="168">
        <f>'5. DL soc.econom. analīze'!L20*(1+$E31)</f>
        <v>0</v>
      </c>
      <c r="P31" s="168">
        <f>'5. DL soc.econom. analīze'!M20*(1+$E31)</f>
        <v>0</v>
      </c>
      <c r="Q31" s="168">
        <f>'5. DL soc.econom. analīze'!N20*(1+$E31)</f>
        <v>0</v>
      </c>
      <c r="R31" s="168">
        <f>'5. DL soc.econom. analīze'!O20*(1+$E31)</f>
        <v>0</v>
      </c>
      <c r="S31" s="168">
        <f>'5. DL soc.econom. analīze'!P20*(1+$E31)</f>
        <v>0</v>
      </c>
      <c r="T31" s="168">
        <f>'5. DL soc.econom. analīze'!Q20*(1+$E31)</f>
        <v>0</v>
      </c>
      <c r="U31" s="168">
        <f>'5. DL soc.econom. analīze'!R20*(1+$E31)</f>
        <v>0</v>
      </c>
      <c r="V31" s="168">
        <f>'5. DL soc.econom. analīze'!S20*(1+$E31)</f>
        <v>0</v>
      </c>
      <c r="W31" s="168">
        <f>'5. DL soc.econom. analīze'!T20*(1+$E31)</f>
        <v>0</v>
      </c>
      <c r="X31" s="168">
        <f>'5. DL soc.econom. analīze'!U20*(1+$E31)</f>
        <v>0</v>
      </c>
      <c r="Y31" s="168">
        <f>'5. DL soc.econom. analīze'!V20*(1+$E31)</f>
        <v>0</v>
      </c>
      <c r="Z31" s="168">
        <f>'5. DL soc.econom. analīze'!W20*(1+$E31)</f>
        <v>0</v>
      </c>
      <c r="AA31" s="168">
        <f>'5. DL soc.econom. analīze'!X20*(1+$E31)</f>
        <v>0</v>
      </c>
      <c r="AB31" s="168">
        <f>'5. DL soc.econom. analīze'!Y20*(1+$E31)</f>
        <v>0</v>
      </c>
      <c r="AC31" s="168">
        <f>'5. DL soc.econom. analīze'!Z20*(1+$E31)</f>
        <v>0</v>
      </c>
      <c r="AD31" s="168">
        <f>'5. DL soc.econom. analīze'!AA20*(1+$E31)</f>
        <v>0</v>
      </c>
      <c r="AE31" s="168">
        <f>'5. DL soc.econom. analīze'!AB20*(1+$E31)</f>
        <v>0</v>
      </c>
      <c r="AF31" s="168">
        <f>'5. DL soc.econom. analīze'!AC20*(1+$E31)</f>
        <v>0</v>
      </c>
      <c r="AG31" s="168">
        <f>'5. DL soc.econom. analīze'!AD20*(1+$E31)</f>
        <v>0</v>
      </c>
      <c r="AH31" s="168">
        <f>'5. DL soc.econom. analīze'!AE20*(1+$E31)</f>
        <v>0</v>
      </c>
      <c r="AI31" s="168">
        <f>'5. DL soc.econom. analīze'!AF20*(1+$E31)</f>
        <v>0</v>
      </c>
      <c r="AJ31" s="168">
        <f>'5. DL soc.econom. analīze'!AG20*(1+$E31)</f>
        <v>0</v>
      </c>
      <c r="AK31" s="197">
        <f t="shared" si="11"/>
        <v>0</v>
      </c>
      <c r="AL31" s="232"/>
    </row>
    <row r="32" spans="1:38" ht="12.75" customHeight="1">
      <c r="A32" s="30"/>
      <c r="B32" s="61" t="s">
        <v>202</v>
      </c>
      <c r="C32" s="69" t="str">
        <f>'5. DL soc.econom. analīze'!B21</f>
        <v>Zaudējumi...</v>
      </c>
      <c r="D32" s="84"/>
      <c r="E32" s="340">
        <v>0.1</v>
      </c>
      <c r="F32" s="89" t="s">
        <v>179</v>
      </c>
      <c r="G32" s="168">
        <f>'5. DL soc.econom. analīze'!D21*(1+$E32)</f>
        <v>0</v>
      </c>
      <c r="H32" s="168">
        <f>'5. DL soc.econom. analīze'!E21*(1+$E32)</f>
        <v>0</v>
      </c>
      <c r="I32" s="168">
        <f>'5. DL soc.econom. analīze'!F21*(1+$E32)</f>
        <v>0</v>
      </c>
      <c r="J32" s="168">
        <f>'5. DL soc.econom. analīze'!G21*(1+$E32)</f>
        <v>0</v>
      </c>
      <c r="K32" s="168">
        <f>'5. DL soc.econom. analīze'!H21*(1+$E32)</f>
        <v>0</v>
      </c>
      <c r="L32" s="168">
        <f>'5. DL soc.econom. analīze'!I21*(1+$E32)</f>
        <v>0</v>
      </c>
      <c r="M32" s="168">
        <f>'5. DL soc.econom. analīze'!J21*(1+$E32)</f>
        <v>0</v>
      </c>
      <c r="N32" s="168">
        <f>'5. DL soc.econom. analīze'!K21*(1+$E32)</f>
        <v>0</v>
      </c>
      <c r="O32" s="168">
        <f>'5. DL soc.econom. analīze'!L21*(1+$E32)</f>
        <v>0</v>
      </c>
      <c r="P32" s="168">
        <f>'5. DL soc.econom. analīze'!M21*(1+$E32)</f>
        <v>0</v>
      </c>
      <c r="Q32" s="168">
        <f>'5. DL soc.econom. analīze'!N21*(1+$E32)</f>
        <v>0</v>
      </c>
      <c r="R32" s="168">
        <f>'5. DL soc.econom. analīze'!O21*(1+$E32)</f>
        <v>0</v>
      </c>
      <c r="S32" s="168">
        <f>'5. DL soc.econom. analīze'!P21*(1+$E32)</f>
        <v>0</v>
      </c>
      <c r="T32" s="168">
        <f>'5. DL soc.econom. analīze'!Q21*(1+$E32)</f>
        <v>0</v>
      </c>
      <c r="U32" s="168">
        <f>'5. DL soc.econom. analīze'!R21*(1+$E32)</f>
        <v>0</v>
      </c>
      <c r="V32" s="168">
        <f>'5. DL soc.econom. analīze'!S21*(1+$E32)</f>
        <v>0</v>
      </c>
      <c r="W32" s="168">
        <f>'5. DL soc.econom. analīze'!T21*(1+$E32)</f>
        <v>0</v>
      </c>
      <c r="X32" s="168">
        <f>'5. DL soc.econom. analīze'!U21*(1+$E32)</f>
        <v>0</v>
      </c>
      <c r="Y32" s="168">
        <f>'5. DL soc.econom. analīze'!V21*(1+$E32)</f>
        <v>0</v>
      </c>
      <c r="Z32" s="168">
        <f>'5. DL soc.econom. analīze'!W21*(1+$E32)</f>
        <v>0</v>
      </c>
      <c r="AA32" s="168">
        <f>'5. DL soc.econom. analīze'!X21*(1+$E32)</f>
        <v>0</v>
      </c>
      <c r="AB32" s="168">
        <f>'5. DL soc.econom. analīze'!Y21*(1+$E32)</f>
        <v>0</v>
      </c>
      <c r="AC32" s="168">
        <f>'5. DL soc.econom. analīze'!Z21*(1+$E32)</f>
        <v>0</v>
      </c>
      <c r="AD32" s="168">
        <f>'5. DL soc.econom. analīze'!AA21*(1+$E32)</f>
        <v>0</v>
      </c>
      <c r="AE32" s="168">
        <f>'5. DL soc.econom. analīze'!AB21*(1+$E32)</f>
        <v>0</v>
      </c>
      <c r="AF32" s="168">
        <f>'5. DL soc.econom. analīze'!AC21*(1+$E32)</f>
        <v>0</v>
      </c>
      <c r="AG32" s="168">
        <f>'5. DL soc.econom. analīze'!AD21*(1+$E32)</f>
        <v>0</v>
      </c>
      <c r="AH32" s="168">
        <f>'5. DL soc.econom. analīze'!AE21*(1+$E32)</f>
        <v>0</v>
      </c>
      <c r="AI32" s="168">
        <f>'5. DL soc.econom. analīze'!AF21*(1+$E32)</f>
        <v>0</v>
      </c>
      <c r="AJ32" s="168">
        <f>'5. DL soc.econom. analīze'!AG21*(1+$E32)</f>
        <v>0</v>
      </c>
      <c r="AK32" s="197">
        <f t="shared" si="11"/>
        <v>0</v>
      </c>
      <c r="AL32" s="232"/>
    </row>
    <row r="33" spans="1:38" ht="12.75" customHeight="1">
      <c r="A33" s="30"/>
      <c r="B33" s="61" t="s">
        <v>428</v>
      </c>
      <c r="C33" s="69" t="str">
        <f>'5. DL soc.econom. analīze'!B22</f>
        <v>Zaudējumi...</v>
      </c>
      <c r="D33" s="84"/>
      <c r="E33" s="340">
        <v>0.1</v>
      </c>
      <c r="F33" s="89" t="s">
        <v>179</v>
      </c>
      <c r="G33" s="168">
        <f>'5. DL soc.econom. analīze'!D22*(1+$E33)</f>
        <v>0</v>
      </c>
      <c r="H33" s="168">
        <f>'5. DL soc.econom. analīze'!E22*(1+$E33)</f>
        <v>0</v>
      </c>
      <c r="I33" s="168">
        <f>'5. DL soc.econom. analīze'!F22*(1+$E33)</f>
        <v>0</v>
      </c>
      <c r="J33" s="168">
        <f>'5. DL soc.econom. analīze'!G22*(1+$E33)</f>
        <v>0</v>
      </c>
      <c r="K33" s="168">
        <f>'5. DL soc.econom. analīze'!H22*(1+$E33)</f>
        <v>0</v>
      </c>
      <c r="L33" s="168">
        <f>'5. DL soc.econom. analīze'!I22*(1+$E33)</f>
        <v>0</v>
      </c>
      <c r="M33" s="168">
        <f>'5. DL soc.econom. analīze'!J22*(1+$E33)</f>
        <v>0</v>
      </c>
      <c r="N33" s="168">
        <f>'5. DL soc.econom. analīze'!K22*(1+$E33)</f>
        <v>0</v>
      </c>
      <c r="O33" s="168">
        <f>'5. DL soc.econom. analīze'!L22*(1+$E33)</f>
        <v>0</v>
      </c>
      <c r="P33" s="168">
        <f>'5. DL soc.econom. analīze'!M22*(1+$E33)</f>
        <v>0</v>
      </c>
      <c r="Q33" s="168">
        <f>'5. DL soc.econom. analīze'!N22*(1+$E33)</f>
        <v>0</v>
      </c>
      <c r="R33" s="168">
        <f>'5. DL soc.econom. analīze'!O22*(1+$E33)</f>
        <v>0</v>
      </c>
      <c r="S33" s="168">
        <f>'5. DL soc.econom. analīze'!P22*(1+$E33)</f>
        <v>0</v>
      </c>
      <c r="T33" s="168">
        <f>'5. DL soc.econom. analīze'!Q22*(1+$E33)</f>
        <v>0</v>
      </c>
      <c r="U33" s="168">
        <f>'5. DL soc.econom. analīze'!R22*(1+$E33)</f>
        <v>0</v>
      </c>
      <c r="V33" s="168">
        <f>'5. DL soc.econom. analīze'!S22*(1+$E33)</f>
        <v>0</v>
      </c>
      <c r="W33" s="168">
        <f>'5. DL soc.econom. analīze'!T22*(1+$E33)</f>
        <v>0</v>
      </c>
      <c r="X33" s="168">
        <f>'5. DL soc.econom. analīze'!U22*(1+$E33)</f>
        <v>0</v>
      </c>
      <c r="Y33" s="168">
        <f>'5. DL soc.econom. analīze'!V22*(1+$E33)</f>
        <v>0</v>
      </c>
      <c r="Z33" s="168">
        <f>'5. DL soc.econom. analīze'!W22*(1+$E33)</f>
        <v>0</v>
      </c>
      <c r="AA33" s="168">
        <f>'5. DL soc.econom. analīze'!X22*(1+$E33)</f>
        <v>0</v>
      </c>
      <c r="AB33" s="168">
        <f>'5. DL soc.econom. analīze'!Y22*(1+$E33)</f>
        <v>0</v>
      </c>
      <c r="AC33" s="168">
        <f>'5. DL soc.econom. analīze'!Z22*(1+$E33)</f>
        <v>0</v>
      </c>
      <c r="AD33" s="168">
        <f>'5. DL soc.econom. analīze'!AA22*(1+$E33)</f>
        <v>0</v>
      </c>
      <c r="AE33" s="168">
        <f>'5. DL soc.econom. analīze'!AB22*(1+$E33)</f>
        <v>0</v>
      </c>
      <c r="AF33" s="168">
        <f>'5. DL soc.econom. analīze'!AC22*(1+$E33)</f>
        <v>0</v>
      </c>
      <c r="AG33" s="168">
        <f>'5. DL soc.econom. analīze'!AD22*(1+$E33)</f>
        <v>0</v>
      </c>
      <c r="AH33" s="168">
        <f>'5. DL soc.econom. analīze'!AE22*(1+$E33)</f>
        <v>0</v>
      </c>
      <c r="AI33" s="168">
        <f>'5. DL soc.econom. analīze'!AF22*(1+$E33)</f>
        <v>0</v>
      </c>
      <c r="AJ33" s="168">
        <f>'5. DL soc.econom. analīze'!AG22*(1+$E33)</f>
        <v>0</v>
      </c>
      <c r="AK33" s="197">
        <f t="shared" si="11"/>
        <v>0</v>
      </c>
      <c r="AL33" s="232"/>
    </row>
    <row r="34" spans="1:38" ht="12.75" customHeight="1">
      <c r="A34" s="30"/>
      <c r="B34" s="61" t="s">
        <v>429</v>
      </c>
      <c r="C34" s="69" t="str">
        <f>'5. DL soc.econom. analīze'!B23</f>
        <v>Zaudējumi...</v>
      </c>
      <c r="D34" s="84"/>
      <c r="E34" s="340">
        <v>0.1</v>
      </c>
      <c r="F34" s="89" t="s">
        <v>179</v>
      </c>
      <c r="G34" s="168">
        <f>'5. DL soc.econom. analīze'!D23*(1+$E34)</f>
        <v>0</v>
      </c>
      <c r="H34" s="168">
        <f>'5. DL soc.econom. analīze'!E23*(1+$E34)</f>
        <v>0</v>
      </c>
      <c r="I34" s="168">
        <f>'5. DL soc.econom. analīze'!F23*(1+$E34)</f>
        <v>0</v>
      </c>
      <c r="J34" s="168">
        <f>'5. DL soc.econom. analīze'!G23*(1+$E34)</f>
        <v>0</v>
      </c>
      <c r="K34" s="168">
        <f>'5. DL soc.econom. analīze'!H23*(1+$E34)</f>
        <v>0</v>
      </c>
      <c r="L34" s="168">
        <f>'5. DL soc.econom. analīze'!I23*(1+$E34)</f>
        <v>0</v>
      </c>
      <c r="M34" s="168">
        <f>'5. DL soc.econom. analīze'!J23*(1+$E34)</f>
        <v>0</v>
      </c>
      <c r="N34" s="168">
        <f>'5. DL soc.econom. analīze'!K23*(1+$E34)</f>
        <v>0</v>
      </c>
      <c r="O34" s="168">
        <f>'5. DL soc.econom. analīze'!L23*(1+$E34)</f>
        <v>0</v>
      </c>
      <c r="P34" s="168">
        <f>'5. DL soc.econom. analīze'!M23*(1+$E34)</f>
        <v>0</v>
      </c>
      <c r="Q34" s="168">
        <f>'5. DL soc.econom. analīze'!N23*(1+$E34)</f>
        <v>0</v>
      </c>
      <c r="R34" s="168">
        <f>'5. DL soc.econom. analīze'!O23*(1+$E34)</f>
        <v>0</v>
      </c>
      <c r="S34" s="168">
        <f>'5. DL soc.econom. analīze'!P23*(1+$E34)</f>
        <v>0</v>
      </c>
      <c r="T34" s="168">
        <f>'5. DL soc.econom. analīze'!Q23*(1+$E34)</f>
        <v>0</v>
      </c>
      <c r="U34" s="168">
        <f>'5. DL soc.econom. analīze'!R23*(1+$E34)</f>
        <v>0</v>
      </c>
      <c r="V34" s="168">
        <f>'5. DL soc.econom. analīze'!S23*(1+$E34)</f>
        <v>0</v>
      </c>
      <c r="W34" s="168">
        <f>'5. DL soc.econom. analīze'!T23*(1+$E34)</f>
        <v>0</v>
      </c>
      <c r="X34" s="168">
        <f>'5. DL soc.econom. analīze'!U23*(1+$E34)</f>
        <v>0</v>
      </c>
      <c r="Y34" s="168">
        <f>'5. DL soc.econom. analīze'!V23*(1+$E34)</f>
        <v>0</v>
      </c>
      <c r="Z34" s="168">
        <f>'5. DL soc.econom. analīze'!W23*(1+$E34)</f>
        <v>0</v>
      </c>
      <c r="AA34" s="168">
        <f>'5. DL soc.econom. analīze'!X23*(1+$E34)</f>
        <v>0</v>
      </c>
      <c r="AB34" s="168">
        <f>'5. DL soc.econom. analīze'!Y23*(1+$E34)</f>
        <v>0</v>
      </c>
      <c r="AC34" s="168">
        <f>'5. DL soc.econom. analīze'!Z23*(1+$E34)</f>
        <v>0</v>
      </c>
      <c r="AD34" s="168">
        <f>'5. DL soc.econom. analīze'!AA23*(1+$E34)</f>
        <v>0</v>
      </c>
      <c r="AE34" s="168">
        <f>'5. DL soc.econom. analīze'!AB23*(1+$E34)</f>
        <v>0</v>
      </c>
      <c r="AF34" s="168">
        <f>'5. DL soc.econom. analīze'!AC23*(1+$E34)</f>
        <v>0</v>
      </c>
      <c r="AG34" s="168">
        <f>'5. DL soc.econom. analīze'!AD23*(1+$E34)</f>
        <v>0</v>
      </c>
      <c r="AH34" s="168">
        <f>'5. DL soc.econom. analīze'!AE23*(1+$E34)</f>
        <v>0</v>
      </c>
      <c r="AI34" s="168">
        <f>'5. DL soc.econom. analīze'!AF23*(1+$E34)</f>
        <v>0</v>
      </c>
      <c r="AJ34" s="168">
        <f>'5. DL soc.econom. analīze'!AG23*(1+$E34)</f>
        <v>0</v>
      </c>
      <c r="AK34" s="197">
        <f t="shared" si="11"/>
        <v>0</v>
      </c>
      <c r="AL34" s="232"/>
    </row>
    <row r="35" spans="1:38" ht="12.75" customHeight="1">
      <c r="A35" s="30"/>
      <c r="B35" s="61" t="s">
        <v>430</v>
      </c>
      <c r="C35" s="69" t="str">
        <f>'5. DL soc.econom. analīze'!B24</f>
        <v>Zaudējumi...</v>
      </c>
      <c r="D35" s="84"/>
      <c r="E35" s="340">
        <v>0.1</v>
      </c>
      <c r="F35" s="89" t="s">
        <v>179</v>
      </c>
      <c r="G35" s="168">
        <f>'5. DL soc.econom. analīze'!D24*(1+$E35)</f>
        <v>0</v>
      </c>
      <c r="H35" s="168">
        <f>'5. DL soc.econom. analīze'!E24*(1+$E35)</f>
        <v>0</v>
      </c>
      <c r="I35" s="168">
        <f>'5. DL soc.econom. analīze'!F24*(1+$E35)</f>
        <v>0</v>
      </c>
      <c r="J35" s="168">
        <f>'5. DL soc.econom. analīze'!G24*(1+$E35)</f>
        <v>0</v>
      </c>
      <c r="K35" s="168">
        <f>'5. DL soc.econom. analīze'!H24*(1+$E35)</f>
        <v>0</v>
      </c>
      <c r="L35" s="168">
        <f>'5. DL soc.econom. analīze'!I24*(1+$E35)</f>
        <v>0</v>
      </c>
      <c r="M35" s="168">
        <f>'5. DL soc.econom. analīze'!J24*(1+$E35)</f>
        <v>0</v>
      </c>
      <c r="N35" s="168">
        <f>'5. DL soc.econom. analīze'!K24*(1+$E35)</f>
        <v>0</v>
      </c>
      <c r="O35" s="168">
        <f>'5. DL soc.econom. analīze'!L24*(1+$E35)</f>
        <v>0</v>
      </c>
      <c r="P35" s="168">
        <f>'5. DL soc.econom. analīze'!M24*(1+$E35)</f>
        <v>0</v>
      </c>
      <c r="Q35" s="168">
        <f>'5. DL soc.econom. analīze'!N24*(1+$E35)</f>
        <v>0</v>
      </c>
      <c r="R35" s="168">
        <f>'5. DL soc.econom. analīze'!O24*(1+$E35)</f>
        <v>0</v>
      </c>
      <c r="S35" s="168">
        <f>'5. DL soc.econom. analīze'!P24*(1+$E35)</f>
        <v>0</v>
      </c>
      <c r="T35" s="168">
        <f>'5. DL soc.econom. analīze'!Q24*(1+$E35)</f>
        <v>0</v>
      </c>
      <c r="U35" s="168">
        <f>'5. DL soc.econom. analīze'!R24*(1+$E35)</f>
        <v>0</v>
      </c>
      <c r="V35" s="168">
        <f>'5. DL soc.econom. analīze'!S24*(1+$E35)</f>
        <v>0</v>
      </c>
      <c r="W35" s="168">
        <f>'5. DL soc.econom. analīze'!T24*(1+$E35)</f>
        <v>0</v>
      </c>
      <c r="X35" s="168">
        <f>'5. DL soc.econom. analīze'!U24*(1+$E35)</f>
        <v>0</v>
      </c>
      <c r="Y35" s="168">
        <f>'5. DL soc.econom. analīze'!V24*(1+$E35)</f>
        <v>0</v>
      </c>
      <c r="Z35" s="168">
        <f>'5. DL soc.econom. analīze'!W24*(1+$E35)</f>
        <v>0</v>
      </c>
      <c r="AA35" s="168">
        <f>'5. DL soc.econom. analīze'!X24*(1+$E35)</f>
        <v>0</v>
      </c>
      <c r="AB35" s="168">
        <f>'5. DL soc.econom. analīze'!Y24*(1+$E35)</f>
        <v>0</v>
      </c>
      <c r="AC35" s="168">
        <f>'5. DL soc.econom. analīze'!Z24*(1+$E35)</f>
        <v>0</v>
      </c>
      <c r="AD35" s="168">
        <f>'5. DL soc.econom. analīze'!AA24*(1+$E35)</f>
        <v>0</v>
      </c>
      <c r="AE35" s="168">
        <f>'5. DL soc.econom. analīze'!AB24*(1+$E35)</f>
        <v>0</v>
      </c>
      <c r="AF35" s="168">
        <f>'5. DL soc.econom. analīze'!AC24*(1+$E35)</f>
        <v>0</v>
      </c>
      <c r="AG35" s="168">
        <f>'5. DL soc.econom. analīze'!AD24*(1+$E35)</f>
        <v>0</v>
      </c>
      <c r="AH35" s="168">
        <f>'5. DL soc.econom. analīze'!AE24*(1+$E35)</f>
        <v>0</v>
      </c>
      <c r="AI35" s="168">
        <f>'5. DL soc.econom. analīze'!AF24*(1+$E35)</f>
        <v>0</v>
      </c>
      <c r="AJ35" s="168">
        <f>'5. DL soc.econom. analīze'!AG24*(1+$E35)</f>
        <v>0</v>
      </c>
      <c r="AK35" s="197">
        <f t="shared" si="11"/>
        <v>0</v>
      </c>
      <c r="AL35" s="232"/>
    </row>
    <row r="36" spans="1:38" ht="12.75" customHeight="1">
      <c r="A36" s="30"/>
      <c r="B36" s="61" t="s">
        <v>431</v>
      </c>
      <c r="C36" s="69" t="str">
        <f>'5. DL soc.econom. analīze'!B25</f>
        <v>Zaudējumi...</v>
      </c>
      <c r="D36" s="84"/>
      <c r="E36" s="340">
        <v>0.1</v>
      </c>
      <c r="F36" s="89" t="s">
        <v>179</v>
      </c>
      <c r="G36" s="168">
        <f>'5. DL soc.econom. analīze'!D25*(1+$E36)</f>
        <v>0</v>
      </c>
      <c r="H36" s="168">
        <f>'5. DL soc.econom. analīze'!E25*(1+$E36)</f>
        <v>0</v>
      </c>
      <c r="I36" s="168">
        <f>'5. DL soc.econom. analīze'!F25*(1+$E36)</f>
        <v>0</v>
      </c>
      <c r="J36" s="168">
        <f>'5. DL soc.econom. analīze'!G25*(1+$E36)</f>
        <v>0</v>
      </c>
      <c r="K36" s="168">
        <f>'5. DL soc.econom. analīze'!H25*(1+$E36)</f>
        <v>0</v>
      </c>
      <c r="L36" s="168">
        <f>'5. DL soc.econom. analīze'!I25*(1+$E36)</f>
        <v>0</v>
      </c>
      <c r="M36" s="168">
        <f>'5. DL soc.econom. analīze'!J25*(1+$E36)</f>
        <v>0</v>
      </c>
      <c r="N36" s="168">
        <f>'5. DL soc.econom. analīze'!K25*(1+$E36)</f>
        <v>0</v>
      </c>
      <c r="O36" s="168">
        <f>'5. DL soc.econom. analīze'!L25*(1+$E36)</f>
        <v>0</v>
      </c>
      <c r="P36" s="168">
        <f>'5. DL soc.econom. analīze'!M25*(1+$E36)</f>
        <v>0</v>
      </c>
      <c r="Q36" s="168">
        <f>'5. DL soc.econom. analīze'!N25*(1+$E36)</f>
        <v>0</v>
      </c>
      <c r="R36" s="168">
        <f>'5. DL soc.econom. analīze'!O25*(1+$E36)</f>
        <v>0</v>
      </c>
      <c r="S36" s="168">
        <f>'5. DL soc.econom. analīze'!P25*(1+$E36)</f>
        <v>0</v>
      </c>
      <c r="T36" s="168">
        <f>'5. DL soc.econom. analīze'!Q25*(1+$E36)</f>
        <v>0</v>
      </c>
      <c r="U36" s="168">
        <f>'5. DL soc.econom. analīze'!R25*(1+$E36)</f>
        <v>0</v>
      </c>
      <c r="V36" s="168">
        <f>'5. DL soc.econom. analīze'!S25*(1+$E36)</f>
        <v>0</v>
      </c>
      <c r="W36" s="168">
        <f>'5. DL soc.econom. analīze'!T25*(1+$E36)</f>
        <v>0</v>
      </c>
      <c r="X36" s="168">
        <f>'5. DL soc.econom. analīze'!U25*(1+$E36)</f>
        <v>0</v>
      </c>
      <c r="Y36" s="168">
        <f>'5. DL soc.econom. analīze'!V25*(1+$E36)</f>
        <v>0</v>
      </c>
      <c r="Z36" s="168">
        <f>'5. DL soc.econom. analīze'!W25*(1+$E36)</f>
        <v>0</v>
      </c>
      <c r="AA36" s="168">
        <f>'5. DL soc.econom. analīze'!X25*(1+$E36)</f>
        <v>0</v>
      </c>
      <c r="AB36" s="168">
        <f>'5. DL soc.econom. analīze'!Y25*(1+$E36)</f>
        <v>0</v>
      </c>
      <c r="AC36" s="168">
        <f>'5. DL soc.econom. analīze'!Z25*(1+$E36)</f>
        <v>0</v>
      </c>
      <c r="AD36" s="168">
        <f>'5. DL soc.econom. analīze'!AA25*(1+$E36)</f>
        <v>0</v>
      </c>
      <c r="AE36" s="168">
        <f>'5. DL soc.econom. analīze'!AB25*(1+$E36)</f>
        <v>0</v>
      </c>
      <c r="AF36" s="168">
        <f>'5. DL soc.econom. analīze'!AC25*(1+$E36)</f>
        <v>0</v>
      </c>
      <c r="AG36" s="168">
        <f>'5. DL soc.econom. analīze'!AD25*(1+$E36)</f>
        <v>0</v>
      </c>
      <c r="AH36" s="168">
        <f>'5. DL soc.econom. analīze'!AE25*(1+$E36)</f>
        <v>0</v>
      </c>
      <c r="AI36" s="168">
        <f>'5. DL soc.econom. analīze'!AF25*(1+$E36)</f>
        <v>0</v>
      </c>
      <c r="AJ36" s="168">
        <f>'5. DL soc.econom. analīze'!AG25*(1+$E36)</f>
        <v>0</v>
      </c>
      <c r="AK36" s="197">
        <f t="shared" si="11"/>
        <v>0</v>
      </c>
      <c r="AL36" s="232"/>
    </row>
    <row r="37" spans="1:38" s="51" customFormat="1" ht="12.75" customHeight="1">
      <c r="A37" s="53"/>
      <c r="B37" s="54" t="s">
        <v>47</v>
      </c>
      <c r="C37" s="54" t="s">
        <v>347</v>
      </c>
      <c r="D37" s="57"/>
      <c r="E37" s="221"/>
      <c r="F37" s="89" t="s">
        <v>179</v>
      </c>
      <c r="G37" s="226">
        <f>SUM(G38:G43)</f>
        <v>0</v>
      </c>
      <c r="H37" s="226">
        <f t="shared" ref="H37:J37" si="12">SUM(H38:H43)</f>
        <v>0</v>
      </c>
      <c r="I37" s="226">
        <f t="shared" si="12"/>
        <v>0</v>
      </c>
      <c r="J37" s="226">
        <f t="shared" si="12"/>
        <v>0</v>
      </c>
      <c r="K37" s="226">
        <f t="shared" ref="K37:AJ37" si="13">SUM(K38:K43)</f>
        <v>0</v>
      </c>
      <c r="L37" s="226">
        <f t="shared" si="13"/>
        <v>0</v>
      </c>
      <c r="M37" s="226">
        <f t="shared" si="13"/>
        <v>0</v>
      </c>
      <c r="N37" s="226">
        <f t="shared" si="13"/>
        <v>0</v>
      </c>
      <c r="O37" s="226">
        <f t="shared" si="13"/>
        <v>0</v>
      </c>
      <c r="P37" s="226">
        <f t="shared" si="13"/>
        <v>0</v>
      </c>
      <c r="Q37" s="226">
        <f t="shared" si="13"/>
        <v>0</v>
      </c>
      <c r="R37" s="226">
        <f t="shared" si="13"/>
        <v>0</v>
      </c>
      <c r="S37" s="226">
        <f t="shared" si="13"/>
        <v>0</v>
      </c>
      <c r="T37" s="226">
        <f t="shared" si="13"/>
        <v>0</v>
      </c>
      <c r="U37" s="226">
        <f t="shared" si="13"/>
        <v>0</v>
      </c>
      <c r="V37" s="226">
        <f t="shared" si="13"/>
        <v>0</v>
      </c>
      <c r="W37" s="226">
        <f t="shared" si="13"/>
        <v>0</v>
      </c>
      <c r="X37" s="226">
        <f t="shared" si="13"/>
        <v>0</v>
      </c>
      <c r="Y37" s="226">
        <f t="shared" si="13"/>
        <v>0</v>
      </c>
      <c r="Z37" s="226">
        <f t="shared" si="13"/>
        <v>0</v>
      </c>
      <c r="AA37" s="226">
        <f t="shared" si="13"/>
        <v>0</v>
      </c>
      <c r="AB37" s="226">
        <f t="shared" si="13"/>
        <v>0</v>
      </c>
      <c r="AC37" s="226">
        <f t="shared" si="13"/>
        <v>0</v>
      </c>
      <c r="AD37" s="226">
        <f t="shared" si="13"/>
        <v>0</v>
      </c>
      <c r="AE37" s="226">
        <f t="shared" si="13"/>
        <v>0</v>
      </c>
      <c r="AF37" s="226">
        <f t="shared" si="13"/>
        <v>0</v>
      </c>
      <c r="AG37" s="226">
        <f t="shared" si="13"/>
        <v>0</v>
      </c>
      <c r="AH37" s="226">
        <f t="shared" si="13"/>
        <v>0</v>
      </c>
      <c r="AI37" s="226">
        <f t="shared" si="13"/>
        <v>0</v>
      </c>
      <c r="AJ37" s="226">
        <f t="shared" si="13"/>
        <v>0</v>
      </c>
      <c r="AK37" s="197">
        <f t="shared" si="2"/>
        <v>0</v>
      </c>
      <c r="AL37" s="232"/>
    </row>
    <row r="38" spans="1:38" ht="12.75" customHeight="1">
      <c r="A38" s="30"/>
      <c r="B38" s="61" t="s">
        <v>122</v>
      </c>
      <c r="C38" s="664" t="str">
        <f>'3. DL invest.n.pl.AR pr.'!C17</f>
        <v>Darbības izmaksas....</v>
      </c>
      <c r="D38" s="52"/>
      <c r="E38" s="340">
        <v>0.1</v>
      </c>
      <c r="F38" s="89" t="s">
        <v>179</v>
      </c>
      <c r="G38" s="168">
        <f>('3. DL invest.n.pl.AR pr.'!F17-'2. DL invest.n.pl.BEZ pr.'!E17)*(1+$E38)</f>
        <v>0</v>
      </c>
      <c r="H38" s="168">
        <f>('3. DL invest.n.pl.AR pr.'!G17-'2. DL invest.n.pl.BEZ pr.'!F17)*(1+$E38)</f>
        <v>0</v>
      </c>
      <c r="I38" s="168">
        <f>('3. DL invest.n.pl.AR pr.'!H17-'2. DL invest.n.pl.BEZ pr.'!G17)*(1+$E38)</f>
        <v>0</v>
      </c>
      <c r="J38" s="168">
        <f>('3. DL invest.n.pl.AR pr.'!I17-'2. DL invest.n.pl.BEZ pr.'!H17)*(1+$E38)</f>
        <v>0</v>
      </c>
      <c r="K38" s="168">
        <f>('3. DL invest.n.pl.AR pr.'!J17-'2. DL invest.n.pl.BEZ pr.'!I17)*(1+$E38)</f>
        <v>0</v>
      </c>
      <c r="L38" s="168">
        <f>('3. DL invest.n.pl.AR pr.'!K17-'2. DL invest.n.pl.BEZ pr.'!J17)*(1+$E38)</f>
        <v>0</v>
      </c>
      <c r="M38" s="168">
        <f>('3. DL invest.n.pl.AR pr.'!L17-'2. DL invest.n.pl.BEZ pr.'!K17)*(1+$E38)</f>
        <v>0</v>
      </c>
      <c r="N38" s="168">
        <f>('3. DL invest.n.pl.AR pr.'!M17-'2. DL invest.n.pl.BEZ pr.'!L17)*(1+$E38)</f>
        <v>0</v>
      </c>
      <c r="O38" s="168">
        <f>('3. DL invest.n.pl.AR pr.'!N17-'2. DL invest.n.pl.BEZ pr.'!M17)*(1+$E38)</f>
        <v>0</v>
      </c>
      <c r="P38" s="168">
        <f>('3. DL invest.n.pl.AR pr.'!O17-'2. DL invest.n.pl.BEZ pr.'!N17)*(1+$E38)</f>
        <v>0</v>
      </c>
      <c r="Q38" s="168">
        <f>('3. DL invest.n.pl.AR pr.'!P17-'2. DL invest.n.pl.BEZ pr.'!O17)*(1+$E38)</f>
        <v>0</v>
      </c>
      <c r="R38" s="168">
        <f>('3. DL invest.n.pl.AR pr.'!Q17-'2. DL invest.n.pl.BEZ pr.'!P17)*(1+$E38)</f>
        <v>0</v>
      </c>
      <c r="S38" s="168">
        <f>('3. DL invest.n.pl.AR pr.'!R17-'2. DL invest.n.pl.BEZ pr.'!Q17)*(1+$E38)</f>
        <v>0</v>
      </c>
      <c r="T38" s="168">
        <f>('3. DL invest.n.pl.AR pr.'!S17-'2. DL invest.n.pl.BEZ pr.'!R17)*(1+$E38)</f>
        <v>0</v>
      </c>
      <c r="U38" s="168">
        <f>('3. DL invest.n.pl.AR pr.'!T17-'2. DL invest.n.pl.BEZ pr.'!S17)*(1+$E38)</f>
        <v>0</v>
      </c>
      <c r="V38" s="168">
        <f>('3. DL invest.n.pl.AR pr.'!U17-'2. DL invest.n.pl.BEZ pr.'!T17)*(1+$E38)</f>
        <v>0</v>
      </c>
      <c r="W38" s="168">
        <f>('3. DL invest.n.pl.AR pr.'!V17-'2. DL invest.n.pl.BEZ pr.'!U17)*(1+$E38)</f>
        <v>0</v>
      </c>
      <c r="X38" s="168">
        <f>('3. DL invest.n.pl.AR pr.'!W17-'2. DL invest.n.pl.BEZ pr.'!V17)*(1+$E38)</f>
        <v>0</v>
      </c>
      <c r="Y38" s="168">
        <f>('3. DL invest.n.pl.AR pr.'!X17-'2. DL invest.n.pl.BEZ pr.'!W17)*(1+$E38)</f>
        <v>0</v>
      </c>
      <c r="Z38" s="168">
        <f>('3. DL invest.n.pl.AR pr.'!Y17-'2. DL invest.n.pl.BEZ pr.'!X17)*(1+$E38)</f>
        <v>0</v>
      </c>
      <c r="AA38" s="168">
        <f>('3. DL invest.n.pl.AR pr.'!Z17-'2. DL invest.n.pl.BEZ pr.'!Y17)*(1+$E38)</f>
        <v>0</v>
      </c>
      <c r="AB38" s="168">
        <f>('3. DL invest.n.pl.AR pr.'!AA17-'2. DL invest.n.pl.BEZ pr.'!Z17)*(1+$E38)</f>
        <v>0</v>
      </c>
      <c r="AC38" s="168">
        <f>('3. DL invest.n.pl.AR pr.'!AB17-'2. DL invest.n.pl.BEZ pr.'!AA17)*(1+$E38)</f>
        <v>0</v>
      </c>
      <c r="AD38" s="168">
        <f>('3. DL invest.n.pl.AR pr.'!AC17-'2. DL invest.n.pl.BEZ pr.'!AB17)*(1+$E38)</f>
        <v>0</v>
      </c>
      <c r="AE38" s="168">
        <f>('3. DL invest.n.pl.AR pr.'!AD17-'2. DL invest.n.pl.BEZ pr.'!AC17)*(1+$E38)</f>
        <v>0</v>
      </c>
      <c r="AF38" s="168">
        <f>('3. DL invest.n.pl.AR pr.'!AE17-'2. DL invest.n.pl.BEZ pr.'!AD17)*(1+$E38)</f>
        <v>0</v>
      </c>
      <c r="AG38" s="168">
        <f>('3. DL invest.n.pl.AR pr.'!AF17-'2. DL invest.n.pl.BEZ pr.'!AE17)*(1+$E38)</f>
        <v>0</v>
      </c>
      <c r="AH38" s="168">
        <f>('3. DL invest.n.pl.AR pr.'!AG17-'2. DL invest.n.pl.BEZ pr.'!AF17)*(1+$E38)</f>
        <v>0</v>
      </c>
      <c r="AI38" s="168">
        <f>('3. DL invest.n.pl.AR pr.'!AH17-'2. DL invest.n.pl.BEZ pr.'!AG17)*(1+$E38)</f>
        <v>0</v>
      </c>
      <c r="AJ38" s="168">
        <f>('3. DL invest.n.pl.AR pr.'!AI17-'2. DL invest.n.pl.BEZ pr.'!AH17)*(1+$E38)</f>
        <v>0</v>
      </c>
      <c r="AK38" s="197">
        <f t="shared" si="2"/>
        <v>0</v>
      </c>
      <c r="AL38" s="232"/>
    </row>
    <row r="39" spans="1:38" ht="12.75" customHeight="1">
      <c r="A39" s="30"/>
      <c r="B39" s="61" t="s">
        <v>184</v>
      </c>
      <c r="C39" s="664" t="str">
        <f>'3. DL invest.n.pl.AR pr.'!C18</f>
        <v>Darbības izmaksas....</v>
      </c>
      <c r="D39" s="52"/>
      <c r="E39" s="340">
        <v>0.1</v>
      </c>
      <c r="F39" s="89" t="s">
        <v>179</v>
      </c>
      <c r="G39" s="168">
        <f>('3. DL invest.n.pl.AR pr.'!F18-'2. DL invest.n.pl.BEZ pr.'!E18)*(1+$E39)</f>
        <v>0</v>
      </c>
      <c r="H39" s="168">
        <f>('3. DL invest.n.pl.AR pr.'!G18-'2. DL invest.n.pl.BEZ pr.'!F18)*(1+$E39)</f>
        <v>0</v>
      </c>
      <c r="I39" s="168">
        <f>('3. DL invest.n.pl.AR pr.'!H18-'2. DL invest.n.pl.BEZ pr.'!G18)*(1+$E39)</f>
        <v>0</v>
      </c>
      <c r="J39" s="168">
        <f>('3. DL invest.n.pl.AR pr.'!I18-'2. DL invest.n.pl.BEZ pr.'!H18)*(1+$E39)</f>
        <v>0</v>
      </c>
      <c r="K39" s="168">
        <f>('3. DL invest.n.pl.AR pr.'!J18-'2. DL invest.n.pl.BEZ pr.'!I18)*(1+$E39)</f>
        <v>0</v>
      </c>
      <c r="L39" s="168">
        <f>('3. DL invest.n.pl.AR pr.'!K18-'2. DL invest.n.pl.BEZ pr.'!J18)*(1+$E39)</f>
        <v>0</v>
      </c>
      <c r="M39" s="168">
        <f>('3. DL invest.n.pl.AR pr.'!L18-'2. DL invest.n.pl.BEZ pr.'!K18)*(1+$E39)</f>
        <v>0</v>
      </c>
      <c r="N39" s="168">
        <f>('3. DL invest.n.pl.AR pr.'!M18-'2. DL invest.n.pl.BEZ pr.'!L18)*(1+$E39)</f>
        <v>0</v>
      </c>
      <c r="O39" s="168">
        <f>('3. DL invest.n.pl.AR pr.'!N18-'2. DL invest.n.pl.BEZ pr.'!M18)*(1+$E39)</f>
        <v>0</v>
      </c>
      <c r="P39" s="168">
        <f>('3. DL invest.n.pl.AR pr.'!O18-'2. DL invest.n.pl.BEZ pr.'!N18)*(1+$E39)</f>
        <v>0</v>
      </c>
      <c r="Q39" s="168">
        <f>('3. DL invest.n.pl.AR pr.'!P18-'2. DL invest.n.pl.BEZ pr.'!O18)*(1+$E39)</f>
        <v>0</v>
      </c>
      <c r="R39" s="168">
        <f>('3. DL invest.n.pl.AR pr.'!Q18-'2. DL invest.n.pl.BEZ pr.'!P18)*(1+$E39)</f>
        <v>0</v>
      </c>
      <c r="S39" s="168">
        <f>('3. DL invest.n.pl.AR pr.'!R18-'2. DL invest.n.pl.BEZ pr.'!Q18)*(1+$E39)</f>
        <v>0</v>
      </c>
      <c r="T39" s="168">
        <f>('3. DL invest.n.pl.AR pr.'!S18-'2. DL invest.n.pl.BEZ pr.'!R18)*(1+$E39)</f>
        <v>0</v>
      </c>
      <c r="U39" s="168">
        <f>('3. DL invest.n.pl.AR pr.'!T18-'2. DL invest.n.pl.BEZ pr.'!S18)*(1+$E39)</f>
        <v>0</v>
      </c>
      <c r="V39" s="168">
        <f>('3. DL invest.n.pl.AR pr.'!U18-'2. DL invest.n.pl.BEZ pr.'!T18)*(1+$E39)</f>
        <v>0</v>
      </c>
      <c r="W39" s="168">
        <f>('3. DL invest.n.pl.AR pr.'!V18-'2. DL invest.n.pl.BEZ pr.'!U18)*(1+$E39)</f>
        <v>0</v>
      </c>
      <c r="X39" s="168">
        <f>('3. DL invest.n.pl.AR pr.'!W18-'2. DL invest.n.pl.BEZ pr.'!V18)*(1+$E39)</f>
        <v>0</v>
      </c>
      <c r="Y39" s="168">
        <f>('3. DL invest.n.pl.AR pr.'!X18-'2. DL invest.n.pl.BEZ pr.'!W18)*(1+$E39)</f>
        <v>0</v>
      </c>
      <c r="Z39" s="168">
        <f>('3. DL invest.n.pl.AR pr.'!Y18-'2. DL invest.n.pl.BEZ pr.'!X18)*(1+$E39)</f>
        <v>0</v>
      </c>
      <c r="AA39" s="168">
        <f>('3. DL invest.n.pl.AR pr.'!Z18-'2. DL invest.n.pl.BEZ pr.'!Y18)*(1+$E39)</f>
        <v>0</v>
      </c>
      <c r="AB39" s="168">
        <f>('3. DL invest.n.pl.AR pr.'!AA18-'2. DL invest.n.pl.BEZ pr.'!Z18)*(1+$E39)</f>
        <v>0</v>
      </c>
      <c r="AC39" s="168">
        <f>('3. DL invest.n.pl.AR pr.'!AB18-'2. DL invest.n.pl.BEZ pr.'!AA18)*(1+$E39)</f>
        <v>0</v>
      </c>
      <c r="AD39" s="168">
        <f>('3. DL invest.n.pl.AR pr.'!AC18-'2. DL invest.n.pl.BEZ pr.'!AB18)*(1+$E39)</f>
        <v>0</v>
      </c>
      <c r="AE39" s="168">
        <f>('3. DL invest.n.pl.AR pr.'!AD18-'2. DL invest.n.pl.BEZ pr.'!AC18)*(1+$E39)</f>
        <v>0</v>
      </c>
      <c r="AF39" s="168">
        <f>('3. DL invest.n.pl.AR pr.'!AE18-'2. DL invest.n.pl.BEZ pr.'!AD18)*(1+$E39)</f>
        <v>0</v>
      </c>
      <c r="AG39" s="168">
        <f>('3. DL invest.n.pl.AR pr.'!AF18-'2. DL invest.n.pl.BEZ pr.'!AE18)*(1+$E39)</f>
        <v>0</v>
      </c>
      <c r="AH39" s="168">
        <f>('3. DL invest.n.pl.AR pr.'!AG18-'2. DL invest.n.pl.BEZ pr.'!AF18)*(1+$E39)</f>
        <v>0</v>
      </c>
      <c r="AI39" s="168">
        <f>('3. DL invest.n.pl.AR pr.'!AH18-'2. DL invest.n.pl.BEZ pr.'!AG18)*(1+$E39)</f>
        <v>0</v>
      </c>
      <c r="AJ39" s="168">
        <f>('3. DL invest.n.pl.AR pr.'!AI18-'2. DL invest.n.pl.BEZ pr.'!AH18)*(1+$E39)</f>
        <v>0</v>
      </c>
      <c r="AK39" s="197">
        <f t="shared" si="2"/>
        <v>0</v>
      </c>
      <c r="AL39" s="232" t="b">
        <f>AK39='3. DL invest.n.pl.AR pr.'!AJ19</f>
        <v>1</v>
      </c>
    </row>
    <row r="40" spans="1:38" ht="12.75" customHeight="1">
      <c r="A40" s="30"/>
      <c r="B40" s="61" t="s">
        <v>185</v>
      </c>
      <c r="C40" s="664" t="str">
        <f>'3. DL invest.n.pl.AR pr.'!C19</f>
        <v>Darbības izmaksas....</v>
      </c>
      <c r="D40" s="52"/>
      <c r="E40" s="340">
        <v>0.1</v>
      </c>
      <c r="F40" s="89" t="s">
        <v>179</v>
      </c>
      <c r="G40" s="168">
        <f>('3. DL invest.n.pl.AR pr.'!F19-'2. DL invest.n.pl.BEZ pr.'!E19)*(1+$E40)</f>
        <v>0</v>
      </c>
      <c r="H40" s="168">
        <f>('3. DL invest.n.pl.AR pr.'!G19-'2. DL invest.n.pl.BEZ pr.'!F19)*(1+$E40)</f>
        <v>0</v>
      </c>
      <c r="I40" s="168">
        <f>('3. DL invest.n.pl.AR pr.'!H19-'2. DL invest.n.pl.BEZ pr.'!G19)*(1+$E40)</f>
        <v>0</v>
      </c>
      <c r="J40" s="168">
        <f>('3. DL invest.n.pl.AR pr.'!I19-'2. DL invest.n.pl.BEZ pr.'!H19)*(1+$E40)</f>
        <v>0</v>
      </c>
      <c r="K40" s="168">
        <f>('3. DL invest.n.pl.AR pr.'!J19-'2. DL invest.n.pl.BEZ pr.'!I19)*(1+$E40)</f>
        <v>0</v>
      </c>
      <c r="L40" s="168">
        <f>('3. DL invest.n.pl.AR pr.'!K19-'2. DL invest.n.pl.BEZ pr.'!J19)*(1+$E40)</f>
        <v>0</v>
      </c>
      <c r="M40" s="168">
        <f>('3. DL invest.n.pl.AR pr.'!L19-'2. DL invest.n.pl.BEZ pr.'!K19)*(1+$E40)</f>
        <v>0</v>
      </c>
      <c r="N40" s="168">
        <f>('3. DL invest.n.pl.AR pr.'!M19-'2. DL invest.n.pl.BEZ pr.'!L19)*(1+$E40)</f>
        <v>0</v>
      </c>
      <c r="O40" s="168">
        <f>('3. DL invest.n.pl.AR pr.'!N19-'2. DL invest.n.pl.BEZ pr.'!M19)*(1+$E40)</f>
        <v>0</v>
      </c>
      <c r="P40" s="168">
        <f>('3. DL invest.n.pl.AR pr.'!O19-'2. DL invest.n.pl.BEZ pr.'!N19)*(1+$E40)</f>
        <v>0</v>
      </c>
      <c r="Q40" s="168">
        <f>('3. DL invest.n.pl.AR pr.'!P19-'2. DL invest.n.pl.BEZ pr.'!O19)*(1+$E40)</f>
        <v>0</v>
      </c>
      <c r="R40" s="168">
        <f>('3. DL invest.n.pl.AR pr.'!Q19-'2. DL invest.n.pl.BEZ pr.'!P19)*(1+$E40)</f>
        <v>0</v>
      </c>
      <c r="S40" s="168">
        <f>('3. DL invest.n.pl.AR pr.'!R19-'2. DL invest.n.pl.BEZ pr.'!Q19)*(1+$E40)</f>
        <v>0</v>
      </c>
      <c r="T40" s="168">
        <f>('3. DL invest.n.pl.AR pr.'!S19-'2. DL invest.n.pl.BEZ pr.'!R19)*(1+$E40)</f>
        <v>0</v>
      </c>
      <c r="U40" s="168">
        <f>('3. DL invest.n.pl.AR pr.'!T19-'2. DL invest.n.pl.BEZ pr.'!S19)*(1+$E40)</f>
        <v>0</v>
      </c>
      <c r="V40" s="168">
        <f>('3. DL invest.n.pl.AR pr.'!U19-'2. DL invest.n.pl.BEZ pr.'!T19)*(1+$E40)</f>
        <v>0</v>
      </c>
      <c r="W40" s="168">
        <f>('3. DL invest.n.pl.AR pr.'!V19-'2. DL invest.n.pl.BEZ pr.'!U19)*(1+$E40)</f>
        <v>0</v>
      </c>
      <c r="X40" s="168">
        <f>('3. DL invest.n.pl.AR pr.'!W19-'2. DL invest.n.pl.BEZ pr.'!V19)*(1+$E40)</f>
        <v>0</v>
      </c>
      <c r="Y40" s="168">
        <f>('3. DL invest.n.pl.AR pr.'!X19-'2. DL invest.n.pl.BEZ pr.'!W19)*(1+$E40)</f>
        <v>0</v>
      </c>
      <c r="Z40" s="168">
        <f>('3. DL invest.n.pl.AR pr.'!Y19-'2. DL invest.n.pl.BEZ pr.'!X19)*(1+$E40)</f>
        <v>0</v>
      </c>
      <c r="AA40" s="168">
        <f>('3. DL invest.n.pl.AR pr.'!Z19-'2. DL invest.n.pl.BEZ pr.'!Y19)*(1+$E40)</f>
        <v>0</v>
      </c>
      <c r="AB40" s="168">
        <f>('3. DL invest.n.pl.AR pr.'!AA19-'2. DL invest.n.pl.BEZ pr.'!Z19)*(1+$E40)</f>
        <v>0</v>
      </c>
      <c r="AC40" s="168">
        <f>('3. DL invest.n.pl.AR pr.'!AB19-'2. DL invest.n.pl.BEZ pr.'!AA19)*(1+$E40)</f>
        <v>0</v>
      </c>
      <c r="AD40" s="168">
        <f>('3. DL invest.n.pl.AR pr.'!AC19-'2. DL invest.n.pl.BEZ pr.'!AB19)*(1+$E40)</f>
        <v>0</v>
      </c>
      <c r="AE40" s="168">
        <f>('3. DL invest.n.pl.AR pr.'!AD19-'2. DL invest.n.pl.BEZ pr.'!AC19)*(1+$E40)</f>
        <v>0</v>
      </c>
      <c r="AF40" s="168">
        <f>('3. DL invest.n.pl.AR pr.'!AE19-'2. DL invest.n.pl.BEZ pr.'!AD19)*(1+$E40)</f>
        <v>0</v>
      </c>
      <c r="AG40" s="168">
        <f>('3. DL invest.n.pl.AR pr.'!AF19-'2. DL invest.n.pl.BEZ pr.'!AE19)*(1+$E40)</f>
        <v>0</v>
      </c>
      <c r="AH40" s="168">
        <f>('3. DL invest.n.pl.AR pr.'!AG19-'2. DL invest.n.pl.BEZ pr.'!AF19)*(1+$E40)</f>
        <v>0</v>
      </c>
      <c r="AI40" s="168">
        <f>('3. DL invest.n.pl.AR pr.'!AH19-'2. DL invest.n.pl.BEZ pr.'!AG19)*(1+$E40)</f>
        <v>0</v>
      </c>
      <c r="AJ40" s="168">
        <f>('3. DL invest.n.pl.AR pr.'!AI19-'2. DL invest.n.pl.BEZ pr.'!AH19)*(1+$E40)</f>
        <v>0</v>
      </c>
      <c r="AK40" s="197">
        <f t="shared" si="2"/>
        <v>0</v>
      </c>
      <c r="AL40" s="232"/>
    </row>
    <row r="41" spans="1:38" ht="12.75" customHeight="1">
      <c r="A41" s="30"/>
      <c r="B41" s="61" t="s">
        <v>309</v>
      </c>
      <c r="C41" s="664" t="str">
        <f>'3. DL invest.n.pl.AR pr.'!C20</f>
        <v>Darbības izmaksas....</v>
      </c>
      <c r="D41" s="52"/>
      <c r="E41" s="340">
        <v>0.1</v>
      </c>
      <c r="F41" s="89" t="s">
        <v>179</v>
      </c>
      <c r="G41" s="168">
        <f>('3. DL invest.n.pl.AR pr.'!F20-'2. DL invest.n.pl.BEZ pr.'!E20)*(1+$E41)</f>
        <v>0</v>
      </c>
      <c r="H41" s="168">
        <f>('3. DL invest.n.pl.AR pr.'!G20-'2. DL invest.n.pl.BEZ pr.'!F20)*(1+$E41)</f>
        <v>0</v>
      </c>
      <c r="I41" s="168">
        <f>('3. DL invest.n.pl.AR pr.'!H20-'2. DL invest.n.pl.BEZ pr.'!G20)*(1+$E41)</f>
        <v>0</v>
      </c>
      <c r="J41" s="168">
        <f>('3. DL invest.n.pl.AR pr.'!I20-'2. DL invest.n.pl.BEZ pr.'!H20)*(1+$E41)</f>
        <v>0</v>
      </c>
      <c r="K41" s="168">
        <f>('3. DL invest.n.pl.AR pr.'!J20-'2. DL invest.n.pl.BEZ pr.'!I20)*(1+$E41)</f>
        <v>0</v>
      </c>
      <c r="L41" s="168">
        <f>('3. DL invest.n.pl.AR pr.'!K20-'2. DL invest.n.pl.BEZ pr.'!J20)*(1+$E41)</f>
        <v>0</v>
      </c>
      <c r="M41" s="168">
        <f>('3. DL invest.n.pl.AR pr.'!L20-'2. DL invest.n.pl.BEZ pr.'!K20)*(1+$E41)</f>
        <v>0</v>
      </c>
      <c r="N41" s="168">
        <f>('3. DL invest.n.pl.AR pr.'!M20-'2. DL invest.n.pl.BEZ pr.'!L20)*(1+$E41)</f>
        <v>0</v>
      </c>
      <c r="O41" s="168">
        <f>('3. DL invest.n.pl.AR pr.'!N20-'2. DL invest.n.pl.BEZ pr.'!M20)*(1+$E41)</f>
        <v>0</v>
      </c>
      <c r="P41" s="168">
        <f>('3. DL invest.n.pl.AR pr.'!O20-'2. DL invest.n.pl.BEZ pr.'!N20)*(1+$E41)</f>
        <v>0</v>
      </c>
      <c r="Q41" s="168">
        <f>('3. DL invest.n.pl.AR pr.'!P20-'2. DL invest.n.pl.BEZ pr.'!O20)*(1+$E41)</f>
        <v>0</v>
      </c>
      <c r="R41" s="168">
        <f>('3. DL invest.n.pl.AR pr.'!Q20-'2. DL invest.n.pl.BEZ pr.'!P20)*(1+$E41)</f>
        <v>0</v>
      </c>
      <c r="S41" s="168">
        <f>('3. DL invest.n.pl.AR pr.'!R20-'2. DL invest.n.pl.BEZ pr.'!Q20)*(1+$E41)</f>
        <v>0</v>
      </c>
      <c r="T41" s="168">
        <f>('3. DL invest.n.pl.AR pr.'!S20-'2. DL invest.n.pl.BEZ pr.'!R20)*(1+$E41)</f>
        <v>0</v>
      </c>
      <c r="U41" s="168">
        <f>('3. DL invest.n.pl.AR pr.'!T20-'2. DL invest.n.pl.BEZ pr.'!S20)*(1+$E41)</f>
        <v>0</v>
      </c>
      <c r="V41" s="168">
        <f>('3. DL invest.n.pl.AR pr.'!U20-'2. DL invest.n.pl.BEZ pr.'!T20)*(1+$E41)</f>
        <v>0</v>
      </c>
      <c r="W41" s="168">
        <f>('3. DL invest.n.pl.AR pr.'!V20-'2. DL invest.n.pl.BEZ pr.'!U20)*(1+$E41)</f>
        <v>0</v>
      </c>
      <c r="X41" s="168">
        <f>('3. DL invest.n.pl.AR pr.'!W20-'2. DL invest.n.pl.BEZ pr.'!V20)*(1+$E41)</f>
        <v>0</v>
      </c>
      <c r="Y41" s="168">
        <f>('3. DL invest.n.pl.AR pr.'!X20-'2. DL invest.n.pl.BEZ pr.'!W20)*(1+$E41)</f>
        <v>0</v>
      </c>
      <c r="Z41" s="168">
        <f>('3. DL invest.n.pl.AR pr.'!Y20-'2. DL invest.n.pl.BEZ pr.'!X20)*(1+$E41)</f>
        <v>0</v>
      </c>
      <c r="AA41" s="168">
        <f>('3. DL invest.n.pl.AR pr.'!Z20-'2. DL invest.n.pl.BEZ pr.'!Y20)*(1+$E41)</f>
        <v>0</v>
      </c>
      <c r="AB41" s="168">
        <f>('3. DL invest.n.pl.AR pr.'!AA20-'2. DL invest.n.pl.BEZ pr.'!Z20)*(1+$E41)</f>
        <v>0</v>
      </c>
      <c r="AC41" s="168">
        <f>('3. DL invest.n.pl.AR pr.'!AB20-'2. DL invest.n.pl.BEZ pr.'!AA20)*(1+$E41)</f>
        <v>0</v>
      </c>
      <c r="AD41" s="168">
        <f>('3. DL invest.n.pl.AR pr.'!AC20-'2. DL invest.n.pl.BEZ pr.'!AB20)*(1+$E41)</f>
        <v>0</v>
      </c>
      <c r="AE41" s="168">
        <f>('3. DL invest.n.pl.AR pr.'!AD20-'2. DL invest.n.pl.BEZ pr.'!AC20)*(1+$E41)</f>
        <v>0</v>
      </c>
      <c r="AF41" s="168">
        <f>('3. DL invest.n.pl.AR pr.'!AE20-'2. DL invest.n.pl.BEZ pr.'!AD20)*(1+$E41)</f>
        <v>0</v>
      </c>
      <c r="AG41" s="168">
        <f>('3. DL invest.n.pl.AR pr.'!AF20-'2. DL invest.n.pl.BEZ pr.'!AE20)*(1+$E41)</f>
        <v>0</v>
      </c>
      <c r="AH41" s="168">
        <f>('3. DL invest.n.pl.AR pr.'!AG20-'2. DL invest.n.pl.BEZ pr.'!AF20)*(1+$E41)</f>
        <v>0</v>
      </c>
      <c r="AI41" s="168">
        <f>('3. DL invest.n.pl.AR pr.'!AH20-'2. DL invest.n.pl.BEZ pr.'!AG20)*(1+$E41)</f>
        <v>0</v>
      </c>
      <c r="AJ41" s="168">
        <f>('3. DL invest.n.pl.AR pr.'!AI20-'2. DL invest.n.pl.BEZ pr.'!AH20)*(1+$E41)</f>
        <v>0</v>
      </c>
      <c r="AK41" s="197">
        <f t="shared" si="2"/>
        <v>0</v>
      </c>
      <c r="AL41" s="232"/>
    </row>
    <row r="42" spans="1:38" ht="12.75" customHeight="1">
      <c r="A42" s="30"/>
      <c r="B42" s="61" t="s">
        <v>432</v>
      </c>
      <c r="C42" s="664" t="str">
        <f>'3. DL invest.n.pl.AR pr.'!C21</f>
        <v>Darbības izmaksas....</v>
      </c>
      <c r="D42" s="52"/>
      <c r="E42" s="340">
        <v>0.1</v>
      </c>
      <c r="F42" s="89" t="s">
        <v>179</v>
      </c>
      <c r="G42" s="168">
        <f>('3. DL invest.n.pl.AR pr.'!F21-'2. DL invest.n.pl.BEZ pr.'!E21)*(1+$E42)</f>
        <v>0</v>
      </c>
      <c r="H42" s="168">
        <f>('3. DL invest.n.pl.AR pr.'!G21-'2. DL invest.n.pl.BEZ pr.'!F21)*(1+$E42)</f>
        <v>0</v>
      </c>
      <c r="I42" s="168">
        <f>('3. DL invest.n.pl.AR pr.'!H21-'2. DL invest.n.pl.BEZ pr.'!G21)*(1+$E42)</f>
        <v>0</v>
      </c>
      <c r="J42" s="168">
        <f>('3. DL invest.n.pl.AR pr.'!I21-'2. DL invest.n.pl.BEZ pr.'!H21)*(1+$E42)</f>
        <v>0</v>
      </c>
      <c r="K42" s="168">
        <f>('3. DL invest.n.pl.AR pr.'!J21-'2. DL invest.n.pl.BEZ pr.'!I21)*(1+$E42)</f>
        <v>0</v>
      </c>
      <c r="L42" s="168">
        <f>('3. DL invest.n.pl.AR pr.'!K21-'2. DL invest.n.pl.BEZ pr.'!J21)*(1+$E42)</f>
        <v>0</v>
      </c>
      <c r="M42" s="168">
        <f>('3. DL invest.n.pl.AR pr.'!L21-'2. DL invest.n.pl.BEZ pr.'!K21)*(1+$E42)</f>
        <v>0</v>
      </c>
      <c r="N42" s="168">
        <f>('3. DL invest.n.pl.AR pr.'!M21-'2. DL invest.n.pl.BEZ pr.'!L21)*(1+$E42)</f>
        <v>0</v>
      </c>
      <c r="O42" s="168">
        <f>('3. DL invest.n.pl.AR pr.'!N21-'2. DL invest.n.pl.BEZ pr.'!M21)*(1+$E42)</f>
        <v>0</v>
      </c>
      <c r="P42" s="168">
        <f>('3. DL invest.n.pl.AR pr.'!O21-'2. DL invest.n.pl.BEZ pr.'!N21)*(1+$E42)</f>
        <v>0</v>
      </c>
      <c r="Q42" s="168">
        <f>('3. DL invest.n.pl.AR pr.'!P21-'2. DL invest.n.pl.BEZ pr.'!O21)*(1+$E42)</f>
        <v>0</v>
      </c>
      <c r="R42" s="168">
        <f>('3. DL invest.n.pl.AR pr.'!Q21-'2. DL invest.n.pl.BEZ pr.'!P21)*(1+$E42)</f>
        <v>0</v>
      </c>
      <c r="S42" s="168">
        <f>('3. DL invest.n.pl.AR pr.'!R21-'2. DL invest.n.pl.BEZ pr.'!Q21)*(1+$E42)</f>
        <v>0</v>
      </c>
      <c r="T42" s="168">
        <f>('3. DL invest.n.pl.AR pr.'!S21-'2. DL invest.n.pl.BEZ pr.'!R21)*(1+$E42)</f>
        <v>0</v>
      </c>
      <c r="U42" s="168">
        <f>('3. DL invest.n.pl.AR pr.'!T21-'2. DL invest.n.pl.BEZ pr.'!S21)*(1+$E42)</f>
        <v>0</v>
      </c>
      <c r="V42" s="168">
        <f>('3. DL invest.n.pl.AR pr.'!U21-'2. DL invest.n.pl.BEZ pr.'!T21)*(1+$E42)</f>
        <v>0</v>
      </c>
      <c r="W42" s="168">
        <f>('3. DL invest.n.pl.AR pr.'!V21-'2. DL invest.n.pl.BEZ pr.'!U21)*(1+$E42)</f>
        <v>0</v>
      </c>
      <c r="X42" s="168">
        <f>('3. DL invest.n.pl.AR pr.'!W21-'2. DL invest.n.pl.BEZ pr.'!V21)*(1+$E42)</f>
        <v>0</v>
      </c>
      <c r="Y42" s="168">
        <f>('3. DL invest.n.pl.AR pr.'!X21-'2. DL invest.n.pl.BEZ pr.'!W21)*(1+$E42)</f>
        <v>0</v>
      </c>
      <c r="Z42" s="168">
        <f>('3. DL invest.n.pl.AR pr.'!Y21-'2. DL invest.n.pl.BEZ pr.'!X21)*(1+$E42)</f>
        <v>0</v>
      </c>
      <c r="AA42" s="168">
        <f>('3. DL invest.n.pl.AR pr.'!Z21-'2. DL invest.n.pl.BEZ pr.'!Y21)*(1+$E42)</f>
        <v>0</v>
      </c>
      <c r="AB42" s="168">
        <f>('3. DL invest.n.pl.AR pr.'!AA21-'2. DL invest.n.pl.BEZ pr.'!Z21)*(1+$E42)</f>
        <v>0</v>
      </c>
      <c r="AC42" s="168">
        <f>('3. DL invest.n.pl.AR pr.'!AB21-'2. DL invest.n.pl.BEZ pr.'!AA21)*(1+$E42)</f>
        <v>0</v>
      </c>
      <c r="AD42" s="168">
        <f>('3. DL invest.n.pl.AR pr.'!AC21-'2. DL invest.n.pl.BEZ pr.'!AB21)*(1+$E42)</f>
        <v>0</v>
      </c>
      <c r="AE42" s="168">
        <f>('3. DL invest.n.pl.AR pr.'!AD21-'2. DL invest.n.pl.BEZ pr.'!AC21)*(1+$E42)</f>
        <v>0</v>
      </c>
      <c r="AF42" s="168">
        <f>('3. DL invest.n.pl.AR pr.'!AE21-'2. DL invest.n.pl.BEZ pr.'!AD21)*(1+$E42)</f>
        <v>0</v>
      </c>
      <c r="AG42" s="168">
        <f>('3. DL invest.n.pl.AR pr.'!AF21-'2. DL invest.n.pl.BEZ pr.'!AE21)*(1+$E42)</f>
        <v>0</v>
      </c>
      <c r="AH42" s="168">
        <f>('3. DL invest.n.pl.AR pr.'!AG21-'2. DL invest.n.pl.BEZ pr.'!AF21)*(1+$E42)</f>
        <v>0</v>
      </c>
      <c r="AI42" s="168">
        <f>('3. DL invest.n.pl.AR pr.'!AH21-'2. DL invest.n.pl.BEZ pr.'!AG21)*(1+$E42)</f>
        <v>0</v>
      </c>
      <c r="AJ42" s="168">
        <f>('3. DL invest.n.pl.AR pr.'!AI21-'2. DL invest.n.pl.BEZ pr.'!AH21)*(1+$E42)</f>
        <v>0</v>
      </c>
      <c r="AK42" s="197">
        <f t="shared" si="2"/>
        <v>0</v>
      </c>
      <c r="AL42" s="232"/>
    </row>
    <row r="43" spans="1:38" ht="12.75" customHeight="1">
      <c r="A43" s="30"/>
      <c r="B43" s="61" t="s">
        <v>433</v>
      </c>
      <c r="C43" s="664" t="s">
        <v>341</v>
      </c>
      <c r="D43" s="84"/>
      <c r="E43" s="340">
        <v>0.1</v>
      </c>
      <c r="F43" s="89" t="s">
        <v>179</v>
      </c>
      <c r="G43" s="168">
        <f>('3. DL invest.n.pl.AR pr.'!F22-'2. DL invest.n.pl.BEZ pr.'!E22)*(1+$E43)</f>
        <v>0</v>
      </c>
      <c r="H43" s="168">
        <f>('3. DL invest.n.pl.AR pr.'!G22-'2. DL invest.n.pl.BEZ pr.'!F22)*(1+$E43)</f>
        <v>0</v>
      </c>
      <c r="I43" s="168">
        <f>('3. DL invest.n.pl.AR pr.'!H22-'2. DL invest.n.pl.BEZ pr.'!G22)*(1+$E43)</f>
        <v>0</v>
      </c>
      <c r="J43" s="168">
        <f>('3. DL invest.n.pl.AR pr.'!I22-'2. DL invest.n.pl.BEZ pr.'!H22)*(1+$E43)</f>
        <v>0</v>
      </c>
      <c r="K43" s="168">
        <f>('3. DL invest.n.pl.AR pr.'!J22-'2. DL invest.n.pl.BEZ pr.'!I22)*(1+$E43)</f>
        <v>0</v>
      </c>
      <c r="L43" s="168">
        <f>('3. DL invest.n.pl.AR pr.'!K22-'2. DL invest.n.pl.BEZ pr.'!J22)*(1+$E43)</f>
        <v>0</v>
      </c>
      <c r="M43" s="168">
        <f>('3. DL invest.n.pl.AR pr.'!L22-'2. DL invest.n.pl.BEZ pr.'!K22)*(1+$E43)</f>
        <v>0</v>
      </c>
      <c r="N43" s="168">
        <f>('3. DL invest.n.pl.AR pr.'!M22-'2. DL invest.n.pl.BEZ pr.'!L22)*(1+$E43)</f>
        <v>0</v>
      </c>
      <c r="O43" s="168">
        <f>('3. DL invest.n.pl.AR pr.'!N22-'2. DL invest.n.pl.BEZ pr.'!M22)*(1+$E43)</f>
        <v>0</v>
      </c>
      <c r="P43" s="168">
        <f>('3. DL invest.n.pl.AR pr.'!O22-'2. DL invest.n.pl.BEZ pr.'!N22)*(1+$E43)</f>
        <v>0</v>
      </c>
      <c r="Q43" s="168">
        <f>('3. DL invest.n.pl.AR pr.'!P22-'2. DL invest.n.pl.BEZ pr.'!O22)*(1+$E43)</f>
        <v>0</v>
      </c>
      <c r="R43" s="168">
        <f>('3. DL invest.n.pl.AR pr.'!Q22-'2. DL invest.n.pl.BEZ pr.'!P22)*(1+$E43)</f>
        <v>0</v>
      </c>
      <c r="S43" s="168">
        <f>('3. DL invest.n.pl.AR pr.'!R22-'2. DL invest.n.pl.BEZ pr.'!Q22)*(1+$E43)</f>
        <v>0</v>
      </c>
      <c r="T43" s="168">
        <f>('3. DL invest.n.pl.AR pr.'!S22-'2. DL invest.n.pl.BEZ pr.'!R22)*(1+$E43)</f>
        <v>0</v>
      </c>
      <c r="U43" s="168">
        <f>('3. DL invest.n.pl.AR pr.'!T22-'2. DL invest.n.pl.BEZ pr.'!S22)*(1+$E43)</f>
        <v>0</v>
      </c>
      <c r="V43" s="168">
        <f>('3. DL invest.n.pl.AR pr.'!U22-'2. DL invest.n.pl.BEZ pr.'!T22)*(1+$E43)</f>
        <v>0</v>
      </c>
      <c r="W43" s="168">
        <f>('3. DL invest.n.pl.AR pr.'!V22-'2. DL invest.n.pl.BEZ pr.'!U22)*(1+$E43)</f>
        <v>0</v>
      </c>
      <c r="X43" s="168">
        <f>('3. DL invest.n.pl.AR pr.'!W22-'2. DL invest.n.pl.BEZ pr.'!V22)*(1+$E43)</f>
        <v>0</v>
      </c>
      <c r="Y43" s="168">
        <f>('3. DL invest.n.pl.AR pr.'!X22-'2. DL invest.n.pl.BEZ pr.'!W22)*(1+$E43)</f>
        <v>0</v>
      </c>
      <c r="Z43" s="168">
        <f>('3. DL invest.n.pl.AR pr.'!Y22-'2. DL invest.n.pl.BEZ pr.'!X22)*(1+$E43)</f>
        <v>0</v>
      </c>
      <c r="AA43" s="168">
        <f>('3. DL invest.n.pl.AR pr.'!Z22-'2. DL invest.n.pl.BEZ pr.'!Y22)*(1+$E43)</f>
        <v>0</v>
      </c>
      <c r="AB43" s="168">
        <f>('3. DL invest.n.pl.AR pr.'!AA22-'2. DL invest.n.pl.BEZ pr.'!Z22)*(1+$E43)</f>
        <v>0</v>
      </c>
      <c r="AC43" s="168">
        <f>('3. DL invest.n.pl.AR pr.'!AB22-'2. DL invest.n.pl.BEZ pr.'!AA22)*(1+$E43)</f>
        <v>0</v>
      </c>
      <c r="AD43" s="168">
        <f>('3. DL invest.n.pl.AR pr.'!AC22-'2. DL invest.n.pl.BEZ pr.'!AB22)*(1+$E43)</f>
        <v>0</v>
      </c>
      <c r="AE43" s="168">
        <f>('3. DL invest.n.pl.AR pr.'!AD22-'2. DL invest.n.pl.BEZ pr.'!AC22)*(1+$E43)</f>
        <v>0</v>
      </c>
      <c r="AF43" s="168">
        <f>('3. DL invest.n.pl.AR pr.'!AE22-'2. DL invest.n.pl.BEZ pr.'!AD22)*(1+$E43)</f>
        <v>0</v>
      </c>
      <c r="AG43" s="168">
        <f>('3. DL invest.n.pl.AR pr.'!AF22-'2. DL invest.n.pl.BEZ pr.'!AE22)*(1+$E43)</f>
        <v>0</v>
      </c>
      <c r="AH43" s="168">
        <f>('3. DL invest.n.pl.AR pr.'!AG22-'2. DL invest.n.pl.BEZ pr.'!AF22)*(1+$E43)</f>
        <v>0</v>
      </c>
      <c r="AI43" s="168">
        <f>('3. DL invest.n.pl.AR pr.'!AH22-'2. DL invest.n.pl.BEZ pr.'!AG22)*(1+$E43)</f>
        <v>0</v>
      </c>
      <c r="AJ43" s="168">
        <f>('3. DL invest.n.pl.AR pr.'!AI22-'2. DL invest.n.pl.BEZ pr.'!AH22)*(1+$E43)</f>
        <v>0</v>
      </c>
      <c r="AK43" s="197">
        <f t="shared" si="2"/>
        <v>0</v>
      </c>
      <c r="AL43" s="232"/>
    </row>
    <row r="44" spans="1:38" s="51" customFormat="1" ht="12.75" customHeight="1">
      <c r="A44" s="53"/>
      <c r="B44" s="54" t="s">
        <v>48</v>
      </c>
      <c r="C44" s="54" t="s">
        <v>8</v>
      </c>
      <c r="D44" s="54"/>
      <c r="E44" s="340">
        <v>0.1</v>
      </c>
      <c r="F44" s="89" t="s">
        <v>179</v>
      </c>
      <c r="G44" s="226">
        <f>'10. AL soc.ekonom. anal.'!E15*(1+$E44)</f>
        <v>0</v>
      </c>
      <c r="H44" s="226">
        <f>'10. AL soc.ekonom. anal.'!F15*(1+$E44)</f>
        <v>0</v>
      </c>
      <c r="I44" s="226">
        <f>'10. AL soc.ekonom. anal.'!G15*(1+$E44)</f>
        <v>0</v>
      </c>
      <c r="J44" s="226">
        <f>'10. AL soc.ekonom. anal.'!H15*(1+$E44)</f>
        <v>0</v>
      </c>
      <c r="K44" s="226">
        <f>'10. AL soc.ekonom. anal.'!I15*(1+$E44)</f>
        <v>0</v>
      </c>
      <c r="L44" s="226">
        <f>'10. AL soc.ekonom. anal.'!J15*(1+$E44)</f>
        <v>0</v>
      </c>
      <c r="M44" s="226">
        <f>'10. AL soc.ekonom. anal.'!K15*(1+$E44)</f>
        <v>0</v>
      </c>
      <c r="N44" s="226">
        <f>'10. AL soc.ekonom. anal.'!L15*(1+$E44)</f>
        <v>0</v>
      </c>
      <c r="O44" s="226">
        <f>'10. AL soc.ekonom. anal.'!M15*(1+$E44)</f>
        <v>0</v>
      </c>
      <c r="P44" s="226">
        <f>'10. AL soc.ekonom. anal.'!N15*(1+$E44)</f>
        <v>0</v>
      </c>
      <c r="Q44" s="226">
        <f>'10. AL soc.ekonom. anal.'!O15*(1+$E44)</f>
        <v>0</v>
      </c>
      <c r="R44" s="226">
        <f>'10. AL soc.ekonom. anal.'!P15*(1+$E44)</f>
        <v>0</v>
      </c>
      <c r="S44" s="226">
        <f>'10. AL soc.ekonom. anal.'!Q15*(1+$E44)</f>
        <v>0</v>
      </c>
      <c r="T44" s="226">
        <f>'10. AL soc.ekonom. anal.'!R15*(1+$E44)</f>
        <v>0</v>
      </c>
      <c r="U44" s="226">
        <f>'10. AL soc.ekonom. anal.'!S15*(1+$E44)</f>
        <v>0</v>
      </c>
      <c r="V44" s="226">
        <f>'10. AL soc.ekonom. anal.'!T15*(1+$E44)</f>
        <v>0</v>
      </c>
      <c r="W44" s="226">
        <f>'10. AL soc.ekonom. anal.'!U15*(1+$E44)</f>
        <v>0</v>
      </c>
      <c r="X44" s="226">
        <f>'10. AL soc.ekonom. anal.'!V15*(1+$E44)</f>
        <v>0</v>
      </c>
      <c r="Y44" s="226">
        <f>'10. AL soc.ekonom. anal.'!W15*(1+$E44)</f>
        <v>0</v>
      </c>
      <c r="Z44" s="226">
        <f>'10. AL soc.ekonom. anal.'!X15*(1+$E44)</f>
        <v>0</v>
      </c>
      <c r="AA44" s="226">
        <f>'10. AL soc.ekonom. anal.'!Y15*(1+$E44)</f>
        <v>0</v>
      </c>
      <c r="AB44" s="226">
        <f>'10. AL soc.ekonom. anal.'!Z15*(1+$E44)</f>
        <v>0</v>
      </c>
      <c r="AC44" s="226">
        <f>'10. AL soc.ekonom. anal.'!AA15*(1+$E44)</f>
        <v>0</v>
      </c>
      <c r="AD44" s="226">
        <f>'10. AL soc.ekonom. anal.'!AB15*(1+$E44)</f>
        <v>0</v>
      </c>
      <c r="AE44" s="226">
        <f>'10. AL soc.ekonom. anal.'!AC15*(1+$E44)</f>
        <v>0</v>
      </c>
      <c r="AF44" s="226">
        <f>'10. AL soc.ekonom. anal.'!AD15*(1+$E44)</f>
        <v>0</v>
      </c>
      <c r="AG44" s="226">
        <f>'10. AL soc.ekonom. anal.'!AE15*(1+$E44)</f>
        <v>0</v>
      </c>
      <c r="AH44" s="226">
        <f>'10. AL soc.ekonom. anal.'!AF15*(1+$E44)</f>
        <v>0</v>
      </c>
      <c r="AI44" s="226">
        <f>'10. AL soc.ekonom. anal.'!AG15*(1+$E44)</f>
        <v>0</v>
      </c>
      <c r="AJ44" s="226">
        <f>'10. AL soc.ekonom. anal.'!AH15*(1+$E44)</f>
        <v>0</v>
      </c>
      <c r="AK44" s="197">
        <f t="shared" si="2"/>
        <v>0</v>
      </c>
      <c r="AL44" s="232" t="b">
        <f>AK44='3. DL invest.n.pl.AR pr.'!AJ23</f>
        <v>1</v>
      </c>
    </row>
    <row r="45" spans="1:38" s="60" customFormat="1" ht="12.75" customHeight="1">
      <c r="A45" s="58"/>
      <c r="B45" s="351" t="s">
        <v>123</v>
      </c>
      <c r="C45" s="75" t="str">
        <f>'6.DL  jut. analīze-Inv.'!C24</f>
        <v>Investīciju izmaksas bez neparedzētajām izmaksām</v>
      </c>
      <c r="D45" s="59"/>
      <c r="E45" s="665"/>
      <c r="F45" s="89" t="s">
        <v>179</v>
      </c>
      <c r="G45" s="226">
        <f>SUM(G46:G46)</f>
        <v>0</v>
      </c>
      <c r="H45" s="226">
        <f t="shared" ref="H45:AJ45" si="14">SUM(H46:H46)</f>
        <v>0</v>
      </c>
      <c r="I45" s="226">
        <f t="shared" si="14"/>
        <v>0</v>
      </c>
      <c r="J45" s="226">
        <f t="shared" si="14"/>
        <v>0</v>
      </c>
      <c r="K45" s="226">
        <f t="shared" si="14"/>
        <v>0</v>
      </c>
      <c r="L45" s="226">
        <f t="shared" si="14"/>
        <v>0</v>
      </c>
      <c r="M45" s="226">
        <f t="shared" si="14"/>
        <v>0</v>
      </c>
      <c r="N45" s="226">
        <f t="shared" si="14"/>
        <v>0</v>
      </c>
      <c r="O45" s="226">
        <f t="shared" si="14"/>
        <v>0</v>
      </c>
      <c r="P45" s="226">
        <f t="shared" si="14"/>
        <v>0</v>
      </c>
      <c r="Q45" s="226">
        <f t="shared" si="14"/>
        <v>0</v>
      </c>
      <c r="R45" s="226">
        <f t="shared" si="14"/>
        <v>0</v>
      </c>
      <c r="S45" s="226">
        <f t="shared" si="14"/>
        <v>0</v>
      </c>
      <c r="T45" s="226">
        <f t="shared" si="14"/>
        <v>0</v>
      </c>
      <c r="U45" s="226">
        <f t="shared" si="14"/>
        <v>0</v>
      </c>
      <c r="V45" s="226">
        <f t="shared" si="14"/>
        <v>0</v>
      </c>
      <c r="W45" s="226">
        <f t="shared" si="14"/>
        <v>0</v>
      </c>
      <c r="X45" s="226">
        <f t="shared" si="14"/>
        <v>0</v>
      </c>
      <c r="Y45" s="226">
        <f t="shared" si="14"/>
        <v>0</v>
      </c>
      <c r="Z45" s="226">
        <f t="shared" si="14"/>
        <v>0</v>
      </c>
      <c r="AA45" s="226">
        <f t="shared" si="14"/>
        <v>0</v>
      </c>
      <c r="AB45" s="226">
        <f t="shared" si="14"/>
        <v>0</v>
      </c>
      <c r="AC45" s="226">
        <f t="shared" si="14"/>
        <v>0</v>
      </c>
      <c r="AD45" s="226">
        <f t="shared" si="14"/>
        <v>0</v>
      </c>
      <c r="AE45" s="226">
        <f t="shared" si="14"/>
        <v>0</v>
      </c>
      <c r="AF45" s="226">
        <f t="shared" si="14"/>
        <v>0</v>
      </c>
      <c r="AG45" s="226">
        <f t="shared" si="14"/>
        <v>0</v>
      </c>
      <c r="AH45" s="226">
        <f t="shared" si="14"/>
        <v>0</v>
      </c>
      <c r="AI45" s="226">
        <f t="shared" si="14"/>
        <v>0</v>
      </c>
      <c r="AJ45" s="226">
        <f t="shared" si="14"/>
        <v>0</v>
      </c>
      <c r="AK45" s="197">
        <f t="shared" si="2"/>
        <v>0</v>
      </c>
      <c r="AL45" s="232"/>
    </row>
    <row r="46" spans="1:38" ht="12.75" customHeight="1">
      <c r="A46" s="30"/>
      <c r="B46" s="61" t="s">
        <v>125</v>
      </c>
      <c r="C46" s="344" t="s">
        <v>68</v>
      </c>
      <c r="D46" s="52"/>
      <c r="E46" s="340">
        <v>0.1</v>
      </c>
      <c r="F46" s="89" t="s">
        <v>179</v>
      </c>
      <c r="G46" s="168">
        <f>'3. DL invest.n.pl.AR pr.'!F25*(1+$E46)</f>
        <v>0</v>
      </c>
      <c r="H46" s="168">
        <f>'3. DL invest.n.pl.AR pr.'!G25*(1+$E46)</f>
        <v>0</v>
      </c>
      <c r="I46" s="168">
        <f>'3. DL invest.n.pl.AR pr.'!H25*(1+$E46)</f>
        <v>0</v>
      </c>
      <c r="J46" s="168">
        <f>'3. DL invest.n.pl.AR pr.'!I25*(1+$E46)</f>
        <v>0</v>
      </c>
      <c r="K46" s="168">
        <f>'3. DL invest.n.pl.AR pr.'!J25*(1+$E46)</f>
        <v>0</v>
      </c>
      <c r="L46" s="168">
        <f>'3. DL invest.n.pl.AR pr.'!K25*(1+$E46)</f>
        <v>0</v>
      </c>
      <c r="M46" s="168">
        <f>'3. DL invest.n.pl.AR pr.'!L25*(1+$E46)</f>
        <v>0</v>
      </c>
      <c r="N46" s="168">
        <f>'3. DL invest.n.pl.AR pr.'!M25*(1+$E46)</f>
        <v>0</v>
      </c>
      <c r="O46" s="168">
        <f>'3. DL invest.n.pl.AR pr.'!N25*(1+$E46)</f>
        <v>0</v>
      </c>
      <c r="P46" s="168">
        <f>'3. DL invest.n.pl.AR pr.'!O25*(1+$E46)</f>
        <v>0</v>
      </c>
      <c r="Q46" s="168">
        <f>'3. DL invest.n.pl.AR pr.'!P25*(1+$E46)</f>
        <v>0</v>
      </c>
      <c r="R46" s="168">
        <f>'3. DL invest.n.pl.AR pr.'!Q25*(1+$E46)</f>
        <v>0</v>
      </c>
      <c r="S46" s="168">
        <f>'3. DL invest.n.pl.AR pr.'!R25*(1+$E46)</f>
        <v>0</v>
      </c>
      <c r="T46" s="168">
        <f>'3. DL invest.n.pl.AR pr.'!S25*(1+$E46)</f>
        <v>0</v>
      </c>
      <c r="U46" s="168">
        <f>'3. DL invest.n.pl.AR pr.'!T25*(1+$E46)</f>
        <v>0</v>
      </c>
      <c r="V46" s="168">
        <f>'3. DL invest.n.pl.AR pr.'!U25*(1+$E46)</f>
        <v>0</v>
      </c>
      <c r="W46" s="168">
        <f>'3. DL invest.n.pl.AR pr.'!V25*(1+$E46)</f>
        <v>0</v>
      </c>
      <c r="X46" s="168">
        <f>'3. DL invest.n.pl.AR pr.'!W25*(1+$E46)</f>
        <v>0</v>
      </c>
      <c r="Y46" s="168">
        <f>'3. DL invest.n.pl.AR pr.'!X25*(1+$E46)</f>
        <v>0</v>
      </c>
      <c r="Z46" s="168">
        <f>'3. DL invest.n.pl.AR pr.'!Y25*(1+$E46)</f>
        <v>0</v>
      </c>
      <c r="AA46" s="168">
        <f>'3. DL invest.n.pl.AR pr.'!Z25*(1+$E46)</f>
        <v>0</v>
      </c>
      <c r="AB46" s="168">
        <f>'3. DL invest.n.pl.AR pr.'!AA25*(1+$E46)</f>
        <v>0</v>
      </c>
      <c r="AC46" s="168">
        <f>'3. DL invest.n.pl.AR pr.'!AB25*(1+$E46)</f>
        <v>0</v>
      </c>
      <c r="AD46" s="168">
        <f>'3. DL invest.n.pl.AR pr.'!AC25*(1+$E46)</f>
        <v>0</v>
      </c>
      <c r="AE46" s="168">
        <f>'3. DL invest.n.pl.AR pr.'!AD25*(1+$E46)</f>
        <v>0</v>
      </c>
      <c r="AF46" s="168">
        <f>'3. DL invest.n.pl.AR pr.'!AE25*(1+$E46)</f>
        <v>0</v>
      </c>
      <c r="AG46" s="168">
        <f>'3. DL invest.n.pl.AR pr.'!AF25*(1+$E46)</f>
        <v>0</v>
      </c>
      <c r="AH46" s="168">
        <f>'3. DL invest.n.pl.AR pr.'!AG25*(1+$E46)</f>
        <v>0</v>
      </c>
      <c r="AI46" s="168">
        <f>'3. DL invest.n.pl.AR pr.'!AH25*(1+$E46)</f>
        <v>0</v>
      </c>
      <c r="AJ46" s="168">
        <f>'3. DL invest.n.pl.AR pr.'!AI25*(1+$E46)</f>
        <v>0</v>
      </c>
      <c r="AK46" s="197">
        <f t="shared" si="2"/>
        <v>0</v>
      </c>
      <c r="AL46" s="232"/>
    </row>
    <row r="47" spans="1:38" s="60" customFormat="1" ht="12.75" customHeight="1">
      <c r="A47" s="58"/>
      <c r="B47" s="54" t="s">
        <v>124</v>
      </c>
      <c r="C47" s="75" t="str">
        <f>'6.DL  jut. analīze-Inv.'!C26</f>
        <v>Neparedzētās izmaksas</v>
      </c>
      <c r="D47" s="59"/>
      <c r="E47" s="665"/>
      <c r="F47" s="89" t="s">
        <v>179</v>
      </c>
      <c r="G47" s="226">
        <f>'3. DL invest.n.pl.AR pr.'!F26</f>
        <v>0</v>
      </c>
      <c r="H47" s="226">
        <f>'3. DL invest.n.pl.AR pr.'!G26</f>
        <v>0</v>
      </c>
      <c r="I47" s="226">
        <f>'3. DL invest.n.pl.AR pr.'!H26</f>
        <v>0</v>
      </c>
      <c r="J47" s="226">
        <f>'3. DL invest.n.pl.AR pr.'!I26</f>
        <v>0</v>
      </c>
      <c r="K47" s="226">
        <f>'3. DL invest.n.pl.AR pr.'!J26</f>
        <v>0</v>
      </c>
      <c r="L47" s="226">
        <f>'3. DL invest.n.pl.AR pr.'!K26</f>
        <v>0</v>
      </c>
      <c r="M47" s="226">
        <f>'3. DL invest.n.pl.AR pr.'!L26</f>
        <v>0</v>
      </c>
      <c r="N47" s="226">
        <f>'3. DL invest.n.pl.AR pr.'!M26</f>
        <v>0</v>
      </c>
      <c r="O47" s="226">
        <f>'3. DL invest.n.pl.AR pr.'!N26</f>
        <v>0</v>
      </c>
      <c r="P47" s="226">
        <f>'3. DL invest.n.pl.AR pr.'!O26</f>
        <v>0</v>
      </c>
      <c r="Q47" s="226">
        <f>'3. DL invest.n.pl.AR pr.'!P26</f>
        <v>0</v>
      </c>
      <c r="R47" s="226">
        <f>'3. DL invest.n.pl.AR pr.'!Q26</f>
        <v>0</v>
      </c>
      <c r="S47" s="226">
        <f>'3. DL invest.n.pl.AR pr.'!R26</f>
        <v>0</v>
      </c>
      <c r="T47" s="226">
        <f>'3. DL invest.n.pl.AR pr.'!S26</f>
        <v>0</v>
      </c>
      <c r="U47" s="226">
        <f>'3. DL invest.n.pl.AR pr.'!T26</f>
        <v>0</v>
      </c>
      <c r="V47" s="226">
        <f>'3. DL invest.n.pl.AR pr.'!U26</f>
        <v>0</v>
      </c>
      <c r="W47" s="226">
        <f>'3. DL invest.n.pl.AR pr.'!V26</f>
        <v>0</v>
      </c>
      <c r="X47" s="226">
        <f>'3. DL invest.n.pl.AR pr.'!W26</f>
        <v>0</v>
      </c>
      <c r="Y47" s="226">
        <f>'3. DL invest.n.pl.AR pr.'!X26</f>
        <v>0</v>
      </c>
      <c r="Z47" s="226">
        <f>'3. DL invest.n.pl.AR pr.'!Y26</f>
        <v>0</v>
      </c>
      <c r="AA47" s="226">
        <f>'3. DL invest.n.pl.AR pr.'!Z26</f>
        <v>0</v>
      </c>
      <c r="AB47" s="226">
        <f>'3. DL invest.n.pl.AR pr.'!AA26</f>
        <v>0</v>
      </c>
      <c r="AC47" s="226">
        <f>'3. DL invest.n.pl.AR pr.'!AB26</f>
        <v>0</v>
      </c>
      <c r="AD47" s="226">
        <f>'3. DL invest.n.pl.AR pr.'!AC26</f>
        <v>0</v>
      </c>
      <c r="AE47" s="226">
        <f>'3. DL invest.n.pl.AR pr.'!AD26</f>
        <v>0</v>
      </c>
      <c r="AF47" s="226">
        <f>'3. DL invest.n.pl.AR pr.'!AE26</f>
        <v>0</v>
      </c>
      <c r="AG47" s="226">
        <f>'3. DL invest.n.pl.AR pr.'!AF26</f>
        <v>0</v>
      </c>
      <c r="AH47" s="226">
        <f>'3. DL invest.n.pl.AR pr.'!AG26</f>
        <v>0</v>
      </c>
      <c r="AI47" s="226">
        <f>'3. DL invest.n.pl.AR pr.'!AH26</f>
        <v>0</v>
      </c>
      <c r="AJ47" s="226">
        <f>'3. DL invest.n.pl.AR pr.'!AI26</f>
        <v>0</v>
      </c>
      <c r="AK47" s="197">
        <f t="shared" si="2"/>
        <v>0</v>
      </c>
      <c r="AL47" s="232"/>
    </row>
    <row r="48" spans="1:38" s="51" customFormat="1" ht="12.75" customHeight="1">
      <c r="A48" s="53"/>
      <c r="B48" s="54" t="s">
        <v>49</v>
      </c>
      <c r="C48" s="54" t="s">
        <v>86</v>
      </c>
      <c r="D48" s="54"/>
      <c r="E48" s="340">
        <v>0.1</v>
      </c>
      <c r="F48" s="89" t="s">
        <v>179</v>
      </c>
      <c r="G48" s="226">
        <f>SUM(G49:G51)*(1+$E$48)</f>
        <v>0</v>
      </c>
      <c r="H48" s="226">
        <f t="shared" ref="H48:I48" si="15">SUM(H49:H51)*(1+$E$48)</f>
        <v>0</v>
      </c>
      <c r="I48" s="226">
        <f t="shared" si="15"/>
        <v>0</v>
      </c>
      <c r="J48" s="226">
        <f>SUM(J49:J51)*(1+$E$48)</f>
        <v>0</v>
      </c>
      <c r="K48" s="226">
        <f t="shared" ref="K48:AJ48" si="16">SUM(K49:K51)*(1+$E$48)</f>
        <v>0</v>
      </c>
      <c r="L48" s="226">
        <f t="shared" si="16"/>
        <v>0</v>
      </c>
      <c r="M48" s="226">
        <f t="shared" si="16"/>
        <v>0</v>
      </c>
      <c r="N48" s="226">
        <f t="shared" si="16"/>
        <v>0</v>
      </c>
      <c r="O48" s="226">
        <f>SUM(O49:O51)*(1+$E$48)</f>
        <v>0</v>
      </c>
      <c r="P48" s="226">
        <f t="shared" si="16"/>
        <v>0</v>
      </c>
      <c r="Q48" s="226">
        <f t="shared" si="16"/>
        <v>0</v>
      </c>
      <c r="R48" s="226">
        <f t="shared" si="16"/>
        <v>0</v>
      </c>
      <c r="S48" s="226">
        <f t="shared" si="16"/>
        <v>0</v>
      </c>
      <c r="T48" s="226">
        <f t="shared" si="16"/>
        <v>0</v>
      </c>
      <c r="U48" s="226">
        <f t="shared" si="16"/>
        <v>0</v>
      </c>
      <c r="V48" s="226">
        <f t="shared" si="16"/>
        <v>0</v>
      </c>
      <c r="W48" s="226">
        <f t="shared" si="16"/>
        <v>0</v>
      </c>
      <c r="X48" s="226">
        <f t="shared" si="16"/>
        <v>0</v>
      </c>
      <c r="Y48" s="226">
        <f t="shared" si="16"/>
        <v>0</v>
      </c>
      <c r="Z48" s="226">
        <f t="shared" si="16"/>
        <v>0</v>
      </c>
      <c r="AA48" s="226">
        <f t="shared" si="16"/>
        <v>0</v>
      </c>
      <c r="AB48" s="226">
        <f t="shared" si="16"/>
        <v>0</v>
      </c>
      <c r="AC48" s="226">
        <f t="shared" si="16"/>
        <v>0</v>
      </c>
      <c r="AD48" s="226">
        <f t="shared" si="16"/>
        <v>0</v>
      </c>
      <c r="AE48" s="226">
        <f t="shared" si="16"/>
        <v>0</v>
      </c>
      <c r="AF48" s="226">
        <f t="shared" si="16"/>
        <v>0</v>
      </c>
      <c r="AG48" s="226">
        <f t="shared" si="16"/>
        <v>0</v>
      </c>
      <c r="AH48" s="226">
        <f t="shared" si="16"/>
        <v>0</v>
      </c>
      <c r="AI48" s="226">
        <f t="shared" si="16"/>
        <v>0</v>
      </c>
      <c r="AJ48" s="226">
        <f t="shared" si="16"/>
        <v>0</v>
      </c>
      <c r="AK48" s="197">
        <f t="shared" si="2"/>
        <v>0</v>
      </c>
      <c r="AL48" s="232"/>
    </row>
    <row r="49" spans="1:38" ht="12.75" customHeight="1">
      <c r="A49" s="30"/>
      <c r="B49" s="61" t="s">
        <v>126</v>
      </c>
      <c r="C49" s="61" t="str">
        <f>'10. AL soc.ekonom. anal.'!C22</f>
        <v>Investīciju izmaksu darbaspēka izmaksu fiskālās korekcijas</v>
      </c>
      <c r="D49" s="52"/>
      <c r="E49" s="340">
        <v>0.1</v>
      </c>
      <c r="F49" s="89" t="s">
        <v>179</v>
      </c>
      <c r="G49" s="168">
        <f>'10. AL soc.ekonom. anal.'!E22*(1+$E49)</f>
        <v>0</v>
      </c>
      <c r="H49" s="168">
        <f>'10. AL soc.ekonom. anal.'!F22*(1+$E49)</f>
        <v>0</v>
      </c>
      <c r="I49" s="168">
        <f>'10. AL soc.ekonom. anal.'!G22*(1+$E49)</f>
        <v>0</v>
      </c>
      <c r="J49" s="168">
        <f>'10. AL soc.ekonom. anal.'!H22*(1+$E49)</f>
        <v>0</v>
      </c>
      <c r="K49" s="168">
        <f>'10. AL soc.ekonom. anal.'!I22*(1+$E49)</f>
        <v>0</v>
      </c>
      <c r="L49" s="168">
        <f>'10. AL soc.ekonom. anal.'!J22*(1+$E49)</f>
        <v>0</v>
      </c>
      <c r="M49" s="168">
        <f>'10. AL soc.ekonom. anal.'!K22*(1+$E49)</f>
        <v>0</v>
      </c>
      <c r="N49" s="168">
        <f>'10. AL soc.ekonom. anal.'!L22*(1+$E49)</f>
        <v>0</v>
      </c>
      <c r="O49" s="168">
        <f>'10. AL soc.ekonom. anal.'!M22*(1+$E49)</f>
        <v>0</v>
      </c>
      <c r="P49" s="168">
        <f>'10. AL soc.ekonom. anal.'!N22*(1+$E49)</f>
        <v>0</v>
      </c>
      <c r="Q49" s="168">
        <f>'10. AL soc.ekonom. anal.'!O22*(1+$E49)</f>
        <v>0</v>
      </c>
      <c r="R49" s="168">
        <f>'10. AL soc.ekonom. anal.'!P22*(1+$E49)</f>
        <v>0</v>
      </c>
      <c r="S49" s="168">
        <f>'10. AL soc.ekonom. anal.'!Q22*(1+$E49)</f>
        <v>0</v>
      </c>
      <c r="T49" s="168">
        <f>'10. AL soc.ekonom. anal.'!R22*(1+$E49)</f>
        <v>0</v>
      </c>
      <c r="U49" s="168">
        <f>'10. AL soc.ekonom. anal.'!S22*(1+$E49)</f>
        <v>0</v>
      </c>
      <c r="V49" s="168">
        <f>'10. AL soc.ekonom. anal.'!T22*(1+$E49)</f>
        <v>0</v>
      </c>
      <c r="W49" s="168">
        <f>'10. AL soc.ekonom. anal.'!U22*(1+$E49)</f>
        <v>0</v>
      </c>
      <c r="X49" s="168">
        <f>'10. AL soc.ekonom. anal.'!V22*(1+$E49)</f>
        <v>0</v>
      </c>
      <c r="Y49" s="168">
        <f>'10. AL soc.ekonom. anal.'!W22*(1+$E49)</f>
        <v>0</v>
      </c>
      <c r="Z49" s="168">
        <f>'10. AL soc.ekonom. anal.'!X22*(1+$E49)</f>
        <v>0</v>
      </c>
      <c r="AA49" s="168">
        <f>'10. AL soc.ekonom. anal.'!Y22*(1+$E49)</f>
        <v>0</v>
      </c>
      <c r="AB49" s="168">
        <f>'10. AL soc.ekonom. anal.'!Z22*(1+$E49)</f>
        <v>0</v>
      </c>
      <c r="AC49" s="168">
        <f>'10. AL soc.ekonom. anal.'!AA22*(1+$E49)</f>
        <v>0</v>
      </c>
      <c r="AD49" s="168">
        <f>'10. AL soc.ekonom. anal.'!AB22*(1+$E49)</f>
        <v>0</v>
      </c>
      <c r="AE49" s="168">
        <f>'10. AL soc.ekonom. anal.'!AC22*(1+$E49)</f>
        <v>0</v>
      </c>
      <c r="AF49" s="168">
        <f>'10. AL soc.ekonom. anal.'!AD22*(1+$E49)</f>
        <v>0</v>
      </c>
      <c r="AG49" s="168">
        <f>'10. AL soc.ekonom. anal.'!AE22*(1+$E49)</f>
        <v>0</v>
      </c>
      <c r="AH49" s="168">
        <f>'10. AL soc.ekonom. anal.'!AF22*(1+$E49)</f>
        <v>0</v>
      </c>
      <c r="AI49" s="168">
        <f>'10. AL soc.ekonom. anal.'!AG22*(1+$E49)</f>
        <v>0</v>
      </c>
      <c r="AJ49" s="168">
        <f>'10. AL soc.ekonom. anal.'!AH22*(1+$E49)</f>
        <v>0</v>
      </c>
      <c r="AK49" s="197">
        <f t="shared" si="2"/>
        <v>0</v>
      </c>
      <c r="AL49" s="232"/>
    </row>
    <row r="50" spans="1:38" ht="12.75" customHeight="1">
      <c r="A50" s="30"/>
      <c r="B50" s="349" t="s">
        <v>127</v>
      </c>
      <c r="C50" s="61" t="str">
        <f>'10. AL soc.ekonom. anal.'!C23</f>
        <v>Projekta darbības izmaksu darbaspēka izmaksu fiskālās korekcijas</v>
      </c>
      <c r="D50" s="52"/>
      <c r="E50" s="340">
        <v>0.1</v>
      </c>
      <c r="F50" s="89" t="s">
        <v>179</v>
      </c>
      <c r="G50" s="168">
        <f>'10. AL soc.ekonom. anal.'!E23*(1+$E50)</f>
        <v>0</v>
      </c>
      <c r="H50" s="168">
        <f>'10. AL soc.ekonom. anal.'!F23*(1+$E50)</f>
        <v>0</v>
      </c>
      <c r="I50" s="168">
        <f>'10. AL soc.ekonom. anal.'!G23*(1+$E50)</f>
        <v>0</v>
      </c>
      <c r="J50" s="168">
        <f>'10. AL soc.ekonom. anal.'!H23*(1+$E50)</f>
        <v>0</v>
      </c>
      <c r="K50" s="168">
        <f>'10. AL soc.ekonom. anal.'!I23*(1+$E50)</f>
        <v>0</v>
      </c>
      <c r="L50" s="168">
        <f>'10. AL soc.ekonom. anal.'!J23*(1+$E50)</f>
        <v>0</v>
      </c>
      <c r="M50" s="168">
        <f>'10. AL soc.ekonom. anal.'!K23*(1+$E50)</f>
        <v>0</v>
      </c>
      <c r="N50" s="168">
        <f>'10. AL soc.ekonom. anal.'!L23*(1+$E50)</f>
        <v>0</v>
      </c>
      <c r="O50" s="168">
        <f>'10. AL soc.ekonom. anal.'!M23*(1+$E50)</f>
        <v>0</v>
      </c>
      <c r="P50" s="168">
        <f>'10. AL soc.ekonom. anal.'!N23*(1+$E50)</f>
        <v>0</v>
      </c>
      <c r="Q50" s="168">
        <f>'10. AL soc.ekonom. anal.'!O23*(1+$E50)</f>
        <v>0</v>
      </c>
      <c r="R50" s="168">
        <f>'10. AL soc.ekonom. anal.'!P23*(1+$E50)</f>
        <v>0</v>
      </c>
      <c r="S50" s="168">
        <f>'10. AL soc.ekonom. anal.'!Q23*(1+$E50)</f>
        <v>0</v>
      </c>
      <c r="T50" s="168">
        <f>'10. AL soc.ekonom. anal.'!R23*(1+$E50)</f>
        <v>0</v>
      </c>
      <c r="U50" s="168">
        <f>'10. AL soc.ekonom. anal.'!S23*(1+$E50)</f>
        <v>0</v>
      </c>
      <c r="V50" s="168">
        <f>'10. AL soc.ekonom. anal.'!T23*(1+$E50)</f>
        <v>0</v>
      </c>
      <c r="W50" s="168">
        <f>'10. AL soc.ekonom. anal.'!U23*(1+$E50)</f>
        <v>0</v>
      </c>
      <c r="X50" s="168">
        <f>'10. AL soc.ekonom. anal.'!V23*(1+$E50)</f>
        <v>0</v>
      </c>
      <c r="Y50" s="168">
        <f>'10. AL soc.ekonom. anal.'!W23*(1+$E50)</f>
        <v>0</v>
      </c>
      <c r="Z50" s="168">
        <f>'10. AL soc.ekonom. anal.'!X23*(1+$E50)</f>
        <v>0</v>
      </c>
      <c r="AA50" s="168">
        <f>'10. AL soc.ekonom. anal.'!Y23*(1+$E50)</f>
        <v>0</v>
      </c>
      <c r="AB50" s="168">
        <f>'10. AL soc.ekonom. anal.'!Z23*(1+$E50)</f>
        <v>0</v>
      </c>
      <c r="AC50" s="168">
        <f>'10. AL soc.ekonom. anal.'!AA23*(1+$E50)</f>
        <v>0</v>
      </c>
      <c r="AD50" s="168">
        <f>'10. AL soc.ekonom. anal.'!AB23*(1+$E50)</f>
        <v>0</v>
      </c>
      <c r="AE50" s="168">
        <f>'10. AL soc.ekonom. anal.'!AC23*(1+$E50)</f>
        <v>0</v>
      </c>
      <c r="AF50" s="168">
        <f>'10. AL soc.ekonom. anal.'!AD23*(1+$E50)</f>
        <v>0</v>
      </c>
      <c r="AG50" s="168">
        <f>'10. AL soc.ekonom. anal.'!AE23*(1+$E50)</f>
        <v>0</v>
      </c>
      <c r="AH50" s="168">
        <f>'10. AL soc.ekonom. anal.'!AF23*(1+$E50)</f>
        <v>0</v>
      </c>
      <c r="AI50" s="168">
        <f>'10. AL soc.ekonom. anal.'!AG23*(1+$E50)</f>
        <v>0</v>
      </c>
      <c r="AJ50" s="168">
        <f>'10. AL soc.ekonom. anal.'!AH23*(1+$E50)</f>
        <v>0</v>
      </c>
      <c r="AK50" s="197">
        <f t="shared" si="2"/>
        <v>0</v>
      </c>
      <c r="AL50" s="232"/>
    </row>
    <row r="51" spans="1:38" ht="12.75" customHeight="1">
      <c r="A51" s="30"/>
      <c r="B51" s="349" t="s">
        <v>174</v>
      </c>
      <c r="C51" s="344" t="s">
        <v>199</v>
      </c>
      <c r="D51" s="52"/>
      <c r="E51" s="340">
        <v>0.1</v>
      </c>
      <c r="F51" s="89" t="s">
        <v>179</v>
      </c>
      <c r="G51" s="168">
        <f>'10. AL soc.ekonom. anal.'!E24*(1+$E51)</f>
        <v>0</v>
      </c>
      <c r="H51" s="168">
        <f>'10. AL soc.ekonom. anal.'!F24*(1+$E51)</f>
        <v>0</v>
      </c>
      <c r="I51" s="168">
        <f>'10. AL soc.ekonom. anal.'!G24*(1+$E51)</f>
        <v>0</v>
      </c>
      <c r="J51" s="168">
        <f>'10. AL soc.ekonom. anal.'!H24*(1+$E51)</f>
        <v>0</v>
      </c>
      <c r="K51" s="168">
        <f>'10. AL soc.ekonom. anal.'!I24*(1+$E51)</f>
        <v>0</v>
      </c>
      <c r="L51" s="168">
        <f>'10. AL soc.ekonom. anal.'!J24*(1+$E51)</f>
        <v>0</v>
      </c>
      <c r="M51" s="168">
        <f>'10. AL soc.ekonom. anal.'!K24*(1+$E51)</f>
        <v>0</v>
      </c>
      <c r="N51" s="168">
        <f>'10. AL soc.ekonom. anal.'!L24*(1+$E51)</f>
        <v>0</v>
      </c>
      <c r="O51" s="168">
        <f>'10. AL soc.ekonom. anal.'!M24*(1+$E51)</f>
        <v>0</v>
      </c>
      <c r="P51" s="168">
        <f>'10. AL soc.ekonom. anal.'!N24*(1+$E51)</f>
        <v>0</v>
      </c>
      <c r="Q51" s="168">
        <f>'10. AL soc.ekonom. anal.'!O24*(1+$E51)</f>
        <v>0</v>
      </c>
      <c r="R51" s="168">
        <f>'10. AL soc.ekonom. anal.'!P24*(1+$E51)</f>
        <v>0</v>
      </c>
      <c r="S51" s="168">
        <f>'10. AL soc.ekonom. anal.'!Q24*(1+$E51)</f>
        <v>0</v>
      </c>
      <c r="T51" s="168">
        <f>'10. AL soc.ekonom. anal.'!R24*(1+$E51)</f>
        <v>0</v>
      </c>
      <c r="U51" s="168">
        <f>'10. AL soc.ekonom. anal.'!S24*(1+$E51)</f>
        <v>0</v>
      </c>
      <c r="V51" s="168">
        <f>'10. AL soc.ekonom. anal.'!T24*(1+$E51)</f>
        <v>0</v>
      </c>
      <c r="W51" s="168">
        <f>'10. AL soc.ekonom. anal.'!U24*(1+$E51)</f>
        <v>0</v>
      </c>
      <c r="X51" s="168">
        <f>'10. AL soc.ekonom. anal.'!V24*(1+$E51)</f>
        <v>0</v>
      </c>
      <c r="Y51" s="168">
        <f>'10. AL soc.ekonom. anal.'!W24*(1+$E51)</f>
        <v>0</v>
      </c>
      <c r="Z51" s="168">
        <f>'10. AL soc.ekonom. anal.'!X24*(1+$E51)</f>
        <v>0</v>
      </c>
      <c r="AA51" s="168">
        <f>'10. AL soc.ekonom. anal.'!Y24*(1+$E51)</f>
        <v>0</v>
      </c>
      <c r="AB51" s="168">
        <f>'10. AL soc.ekonom. anal.'!Z24*(1+$E51)</f>
        <v>0</v>
      </c>
      <c r="AC51" s="168">
        <f>'10. AL soc.ekonom. anal.'!AA24*(1+$E51)</f>
        <v>0</v>
      </c>
      <c r="AD51" s="168">
        <f>'10. AL soc.ekonom. anal.'!AB24*(1+$E51)</f>
        <v>0</v>
      </c>
      <c r="AE51" s="168">
        <f>'10. AL soc.ekonom. anal.'!AC24*(1+$E51)</f>
        <v>0</v>
      </c>
      <c r="AF51" s="168">
        <f>'10. AL soc.ekonom. anal.'!AD24*(1+$E51)</f>
        <v>0</v>
      </c>
      <c r="AG51" s="168">
        <f>'10. AL soc.ekonom. anal.'!AE24*(1+$E51)</f>
        <v>0</v>
      </c>
      <c r="AH51" s="168">
        <f>'10. AL soc.ekonom. anal.'!AF24*(1+$E51)</f>
        <v>0</v>
      </c>
      <c r="AI51" s="168">
        <f>'10. AL soc.ekonom. anal.'!AG24*(1+$E51)</f>
        <v>0</v>
      </c>
      <c r="AJ51" s="168">
        <f>'10. AL soc.ekonom. anal.'!AH24*(1+$E51)</f>
        <v>0</v>
      </c>
      <c r="AK51" s="197">
        <f t="shared" si="2"/>
        <v>0</v>
      </c>
      <c r="AL51" s="232"/>
    </row>
    <row r="52" spans="1:38" s="51" customFormat="1" ht="12.75" customHeight="1">
      <c r="A52" s="53"/>
      <c r="B52" s="350" t="s">
        <v>128</v>
      </c>
      <c r="C52" s="54" t="s">
        <v>118</v>
      </c>
      <c r="D52" s="57"/>
      <c r="E52" s="663"/>
      <c r="F52" s="89" t="s">
        <v>179</v>
      </c>
      <c r="G52" s="226">
        <f t="shared" ref="G52:AJ52" si="17">G48+G44+G37+G27</f>
        <v>0</v>
      </c>
      <c r="H52" s="226">
        <f t="shared" si="17"/>
        <v>0</v>
      </c>
      <c r="I52" s="226">
        <f t="shared" si="17"/>
        <v>0</v>
      </c>
      <c r="J52" s="226">
        <f t="shared" si="17"/>
        <v>0</v>
      </c>
      <c r="K52" s="226">
        <f t="shared" si="17"/>
        <v>0</v>
      </c>
      <c r="L52" s="226">
        <f t="shared" si="17"/>
        <v>0</v>
      </c>
      <c r="M52" s="226">
        <f t="shared" si="17"/>
        <v>0</v>
      </c>
      <c r="N52" s="226">
        <f t="shared" si="17"/>
        <v>0</v>
      </c>
      <c r="O52" s="226">
        <f t="shared" si="17"/>
        <v>0</v>
      </c>
      <c r="P52" s="226">
        <f t="shared" si="17"/>
        <v>0</v>
      </c>
      <c r="Q52" s="226">
        <f t="shared" si="17"/>
        <v>0</v>
      </c>
      <c r="R52" s="226">
        <f t="shared" si="17"/>
        <v>0</v>
      </c>
      <c r="S52" s="226">
        <f t="shared" si="17"/>
        <v>0</v>
      </c>
      <c r="T52" s="226">
        <f t="shared" si="17"/>
        <v>0</v>
      </c>
      <c r="U52" s="226">
        <f t="shared" si="17"/>
        <v>0</v>
      </c>
      <c r="V52" s="226">
        <f t="shared" si="17"/>
        <v>0</v>
      </c>
      <c r="W52" s="226">
        <f t="shared" si="17"/>
        <v>0</v>
      </c>
      <c r="X52" s="226">
        <f t="shared" si="17"/>
        <v>0</v>
      </c>
      <c r="Y52" s="226">
        <f t="shared" si="17"/>
        <v>0</v>
      </c>
      <c r="Z52" s="226">
        <f t="shared" si="17"/>
        <v>0</v>
      </c>
      <c r="AA52" s="226">
        <f t="shared" si="17"/>
        <v>0</v>
      </c>
      <c r="AB52" s="226">
        <f t="shared" si="17"/>
        <v>0</v>
      </c>
      <c r="AC52" s="226">
        <f t="shared" si="17"/>
        <v>0</v>
      </c>
      <c r="AD52" s="226">
        <f t="shared" si="17"/>
        <v>0</v>
      </c>
      <c r="AE52" s="226">
        <f t="shared" si="17"/>
        <v>0</v>
      </c>
      <c r="AF52" s="226">
        <f t="shared" si="17"/>
        <v>0</v>
      </c>
      <c r="AG52" s="226">
        <f t="shared" si="17"/>
        <v>0</v>
      </c>
      <c r="AH52" s="226">
        <f t="shared" si="17"/>
        <v>0</v>
      </c>
      <c r="AI52" s="226">
        <f t="shared" si="17"/>
        <v>0</v>
      </c>
      <c r="AJ52" s="226">
        <f t="shared" si="17"/>
        <v>0</v>
      </c>
      <c r="AK52" s="197">
        <f t="shared" si="2"/>
        <v>0</v>
      </c>
      <c r="AL52" s="232"/>
    </row>
    <row r="53" spans="1:38" s="51" customFormat="1" ht="12.75" customHeight="1">
      <c r="A53" s="62"/>
      <c r="B53" s="79" t="s">
        <v>129</v>
      </c>
      <c r="C53" s="63" t="s">
        <v>12</v>
      </c>
      <c r="D53" s="63"/>
      <c r="E53" s="222"/>
      <c r="F53" s="64" t="s">
        <v>179</v>
      </c>
      <c r="G53" s="227">
        <f t="shared" ref="G53:AJ53" si="18">G26+G52</f>
        <v>0</v>
      </c>
      <c r="H53" s="227">
        <f t="shared" si="18"/>
        <v>0</v>
      </c>
      <c r="I53" s="227">
        <f t="shared" si="18"/>
        <v>0</v>
      </c>
      <c r="J53" s="227">
        <f t="shared" si="18"/>
        <v>0</v>
      </c>
      <c r="K53" s="227">
        <f t="shared" si="18"/>
        <v>0</v>
      </c>
      <c r="L53" s="227">
        <f t="shared" si="18"/>
        <v>0</v>
      </c>
      <c r="M53" s="227">
        <f t="shared" si="18"/>
        <v>0</v>
      </c>
      <c r="N53" s="227">
        <f t="shared" si="18"/>
        <v>0</v>
      </c>
      <c r="O53" s="227">
        <f t="shared" si="18"/>
        <v>0</v>
      </c>
      <c r="P53" s="227">
        <f t="shared" si="18"/>
        <v>0</v>
      </c>
      <c r="Q53" s="227">
        <f t="shared" si="18"/>
        <v>0</v>
      </c>
      <c r="R53" s="227">
        <f t="shared" si="18"/>
        <v>0</v>
      </c>
      <c r="S53" s="227">
        <f t="shared" si="18"/>
        <v>0</v>
      </c>
      <c r="T53" s="227">
        <f t="shared" si="18"/>
        <v>0</v>
      </c>
      <c r="U53" s="227">
        <f t="shared" si="18"/>
        <v>0</v>
      </c>
      <c r="V53" s="227">
        <f t="shared" si="18"/>
        <v>0</v>
      </c>
      <c r="W53" s="227">
        <f t="shared" si="18"/>
        <v>0</v>
      </c>
      <c r="X53" s="227">
        <f t="shared" si="18"/>
        <v>0</v>
      </c>
      <c r="Y53" s="227">
        <f t="shared" si="18"/>
        <v>0</v>
      </c>
      <c r="Z53" s="227">
        <f t="shared" si="18"/>
        <v>0</v>
      </c>
      <c r="AA53" s="227">
        <f t="shared" si="18"/>
        <v>0</v>
      </c>
      <c r="AB53" s="227">
        <f t="shared" si="18"/>
        <v>0</v>
      </c>
      <c r="AC53" s="227">
        <f t="shared" si="18"/>
        <v>0</v>
      </c>
      <c r="AD53" s="227">
        <f t="shared" si="18"/>
        <v>0</v>
      </c>
      <c r="AE53" s="227">
        <f t="shared" si="18"/>
        <v>0</v>
      </c>
      <c r="AF53" s="227">
        <f t="shared" si="18"/>
        <v>0</v>
      </c>
      <c r="AG53" s="227">
        <f t="shared" si="18"/>
        <v>0</v>
      </c>
      <c r="AH53" s="227">
        <f t="shared" si="18"/>
        <v>0</v>
      </c>
      <c r="AI53" s="227">
        <f t="shared" si="18"/>
        <v>0</v>
      </c>
      <c r="AJ53" s="227">
        <f t="shared" si="18"/>
        <v>0</v>
      </c>
      <c r="AK53" s="200">
        <f t="shared" si="2"/>
        <v>0</v>
      </c>
      <c r="AL53" s="232"/>
    </row>
    <row r="54" spans="1:38" ht="12.75" customHeight="1">
      <c r="A54" s="163">
        <v>2</v>
      </c>
      <c r="B54" s="164" t="s">
        <v>13</v>
      </c>
      <c r="C54" s="164"/>
      <c r="D54" s="164"/>
      <c r="E54" s="164"/>
      <c r="F54" s="207"/>
      <c r="G54" s="231"/>
      <c r="H54" s="231"/>
      <c r="I54" s="231"/>
      <c r="J54" s="231"/>
      <c r="K54" s="231"/>
      <c r="L54" s="231"/>
      <c r="M54" s="231"/>
      <c r="N54" s="231"/>
      <c r="O54" s="231"/>
      <c r="P54" s="231"/>
      <c r="Q54" s="231"/>
      <c r="R54" s="231"/>
      <c r="S54" s="231"/>
      <c r="T54" s="231"/>
      <c r="U54" s="231"/>
      <c r="V54" s="231"/>
      <c r="W54" s="231"/>
      <c r="X54" s="231"/>
      <c r="Y54" s="231"/>
      <c r="Z54" s="231"/>
      <c r="AA54" s="231"/>
      <c r="AB54" s="231"/>
      <c r="AC54" s="231"/>
      <c r="AD54" s="231"/>
      <c r="AE54" s="231"/>
      <c r="AF54" s="231"/>
      <c r="AG54" s="231"/>
      <c r="AH54" s="231"/>
      <c r="AI54" s="231"/>
      <c r="AJ54" s="231"/>
      <c r="AK54" s="189"/>
      <c r="AL54" s="51"/>
    </row>
    <row r="55" spans="1:38" ht="12.75" customHeight="1" thickBot="1">
      <c r="A55" s="24"/>
      <c r="B55" s="24"/>
      <c r="C55" s="24"/>
      <c r="D55" s="24"/>
      <c r="E55" s="24"/>
      <c r="F55" s="25"/>
      <c r="G55" s="94"/>
      <c r="H55" s="94"/>
      <c r="I55" s="94"/>
      <c r="J55" s="94"/>
      <c r="K55" s="94"/>
      <c r="L55" s="94"/>
      <c r="M55" s="94"/>
      <c r="N55" s="94"/>
      <c r="O55" s="94"/>
      <c r="P55" s="94"/>
      <c r="Q55" s="94"/>
      <c r="R55" s="94"/>
      <c r="S55" s="94"/>
      <c r="T55" s="94"/>
      <c r="U55" s="94"/>
      <c r="V55" s="94"/>
      <c r="W55" s="94"/>
      <c r="X55" s="94"/>
      <c r="Y55" s="94"/>
      <c r="Z55" s="94"/>
      <c r="AA55" s="94"/>
      <c r="AB55" s="94"/>
      <c r="AC55" s="94"/>
      <c r="AD55" s="94"/>
      <c r="AE55" s="94"/>
      <c r="AF55" s="94"/>
      <c r="AG55" s="94"/>
      <c r="AH55" s="94"/>
      <c r="AI55" s="94"/>
      <c r="AJ55" s="94"/>
      <c r="AK55" s="24"/>
      <c r="AL55" s="51"/>
    </row>
    <row r="56" spans="1:38" s="69" customFormat="1" ht="12.75" customHeight="1">
      <c r="A56" s="163"/>
      <c r="B56" s="164"/>
      <c r="C56" s="164" t="s">
        <v>147</v>
      </c>
      <c r="D56" s="164"/>
      <c r="E56" s="164"/>
      <c r="F56" s="235" t="s">
        <v>15</v>
      </c>
      <c r="G56" s="236">
        <v>0.05</v>
      </c>
      <c r="I56" s="65"/>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5"/>
      <c r="AK56" s="65"/>
      <c r="AL56" s="51"/>
    </row>
    <row r="57" spans="1:38" ht="12.75" customHeight="1">
      <c r="A57" s="263"/>
      <c r="B57" s="263"/>
      <c r="C57" s="264" t="s">
        <v>17</v>
      </c>
      <c r="D57" s="264"/>
      <c r="E57" s="264"/>
      <c r="F57" s="237" t="s">
        <v>18</v>
      </c>
      <c r="G57" s="238">
        <f>'13. RL Sociālekonomiskā an.'!F17</f>
        <v>0</v>
      </c>
      <c r="H57" s="238">
        <f>'13. RL Sociālekonomiskā an.'!G17</f>
        <v>1</v>
      </c>
      <c r="I57" s="238">
        <f>'13. RL Sociālekonomiskā an.'!H17</f>
        <v>2</v>
      </c>
      <c r="J57" s="238">
        <f>'13. RL Sociālekonomiskā an.'!I17</f>
        <v>3</v>
      </c>
      <c r="K57" s="238">
        <f>'13. RL Sociālekonomiskā an.'!J17</f>
        <v>4</v>
      </c>
      <c r="L57" s="238">
        <f>'13. RL Sociālekonomiskā an.'!K17</f>
        <v>5</v>
      </c>
      <c r="M57" s="238">
        <f>'13. RL Sociālekonomiskā an.'!L17</f>
        <v>6</v>
      </c>
      <c r="N57" s="238">
        <f>'13. RL Sociālekonomiskā an.'!M17</f>
        <v>7</v>
      </c>
      <c r="O57" s="238">
        <f>'13. RL Sociālekonomiskā an.'!N17</f>
        <v>8</v>
      </c>
      <c r="P57" s="238">
        <f>'13. RL Sociālekonomiskā an.'!O17</f>
        <v>9</v>
      </c>
      <c r="Q57" s="238">
        <f>'13. RL Sociālekonomiskā an.'!P17</f>
        <v>10</v>
      </c>
      <c r="R57" s="238">
        <f>'13. RL Sociālekonomiskā an.'!Q17</f>
        <v>11</v>
      </c>
      <c r="S57" s="238">
        <f>'13. RL Sociālekonomiskā an.'!R17</f>
        <v>12</v>
      </c>
      <c r="T57" s="238">
        <f>'13. RL Sociālekonomiskā an.'!S17</f>
        <v>13</v>
      </c>
      <c r="U57" s="238">
        <f>'13. RL Sociālekonomiskā an.'!T17</f>
        <v>14</v>
      </c>
      <c r="V57" s="238">
        <f>'13. RL Sociālekonomiskā an.'!U17</f>
        <v>15</v>
      </c>
      <c r="W57" s="238">
        <f>'13. RL Sociālekonomiskā an.'!V17</f>
        <v>16</v>
      </c>
      <c r="X57" s="238">
        <f>'13. RL Sociālekonomiskā an.'!W17</f>
        <v>17</v>
      </c>
      <c r="Y57" s="238">
        <f>'13. RL Sociālekonomiskā an.'!X17</f>
        <v>18</v>
      </c>
      <c r="Z57" s="238">
        <f>'13. RL Sociālekonomiskā an.'!Y17</f>
        <v>19</v>
      </c>
      <c r="AA57" s="238">
        <f>'13. RL Sociālekonomiskā an.'!Z17</f>
        <v>20</v>
      </c>
      <c r="AB57" s="238">
        <f>'13. RL Sociālekonomiskā an.'!AA17</f>
        <v>21</v>
      </c>
      <c r="AC57" s="238">
        <f>'13. RL Sociālekonomiskā an.'!AB17</f>
        <v>22</v>
      </c>
      <c r="AD57" s="238">
        <f>'13. RL Sociālekonomiskā an.'!AC17</f>
        <v>23</v>
      </c>
      <c r="AE57" s="238">
        <f>'13. RL Sociālekonomiskā an.'!AD17</f>
        <v>24</v>
      </c>
      <c r="AF57" s="238">
        <f>'13. RL Sociālekonomiskā an.'!AE17</f>
        <v>25</v>
      </c>
      <c r="AG57" s="238">
        <f>'13. RL Sociālekonomiskā an.'!AF17</f>
        <v>26</v>
      </c>
      <c r="AH57" s="238">
        <f>'13. RL Sociālekonomiskā an.'!AG17</f>
        <v>27</v>
      </c>
      <c r="AI57" s="238">
        <f>'13. RL Sociālekonomiskā an.'!AH17</f>
        <v>28</v>
      </c>
      <c r="AJ57" s="238">
        <f>'13. RL Sociālekonomiskā an.'!AI17</f>
        <v>29</v>
      </c>
      <c r="AK57" s="24"/>
      <c r="AL57" s="51"/>
    </row>
    <row r="58" spans="1:38" ht="12.75" customHeight="1">
      <c r="A58" s="263"/>
      <c r="B58" s="263"/>
      <c r="C58" s="264" t="s">
        <v>20</v>
      </c>
      <c r="D58" s="264"/>
      <c r="E58" s="264"/>
      <c r="F58" s="239" t="s">
        <v>21</v>
      </c>
      <c r="G58" s="240">
        <f t="shared" ref="G58:W58" si="19">1/(1+$G$56)^G57</f>
        <v>1</v>
      </c>
      <c r="H58" s="240">
        <f t="shared" si="19"/>
        <v>0.95238095238095233</v>
      </c>
      <c r="I58" s="240">
        <f t="shared" si="19"/>
        <v>0.90702947845804982</v>
      </c>
      <c r="J58" s="240">
        <f t="shared" si="19"/>
        <v>0.86383759853147601</v>
      </c>
      <c r="K58" s="240">
        <f t="shared" si="19"/>
        <v>0.82270247479188197</v>
      </c>
      <c r="L58" s="240">
        <f t="shared" si="19"/>
        <v>0.78352616646845896</v>
      </c>
      <c r="M58" s="240">
        <f t="shared" si="19"/>
        <v>0.74621539663662761</v>
      </c>
      <c r="N58" s="240">
        <f t="shared" si="19"/>
        <v>0.71068133013012147</v>
      </c>
      <c r="O58" s="240">
        <f t="shared" si="19"/>
        <v>0.67683936202868722</v>
      </c>
      <c r="P58" s="240">
        <f t="shared" si="19"/>
        <v>0.64460891621779726</v>
      </c>
      <c r="Q58" s="240">
        <f t="shared" si="19"/>
        <v>0.61391325354075932</v>
      </c>
      <c r="R58" s="240">
        <f t="shared" si="19"/>
        <v>0.5846792890864374</v>
      </c>
      <c r="S58" s="240">
        <f t="shared" si="19"/>
        <v>0.5568374181775595</v>
      </c>
      <c r="T58" s="240">
        <f t="shared" si="19"/>
        <v>0.53032135064529462</v>
      </c>
      <c r="U58" s="240">
        <f t="shared" si="19"/>
        <v>0.50506795299551888</v>
      </c>
      <c r="V58" s="240">
        <f t="shared" si="19"/>
        <v>0.48101709809097021</v>
      </c>
      <c r="W58" s="240">
        <f t="shared" si="19"/>
        <v>0.45811152199140021</v>
      </c>
      <c r="X58" s="240">
        <f t="shared" ref="X58:AI58" si="20">1/(1+$G$56)^X57</f>
        <v>0.43629668761085727</v>
      </c>
      <c r="Y58" s="240">
        <f t="shared" si="20"/>
        <v>0.41552065486748313</v>
      </c>
      <c r="Z58" s="240">
        <f t="shared" si="20"/>
        <v>0.39573395701665059</v>
      </c>
      <c r="AA58" s="240">
        <f t="shared" si="20"/>
        <v>0.37688948287300061</v>
      </c>
      <c r="AB58" s="240">
        <f t="shared" si="20"/>
        <v>0.35894236464095297</v>
      </c>
      <c r="AC58" s="240">
        <f t="shared" si="20"/>
        <v>0.3418498710866219</v>
      </c>
      <c r="AD58" s="240">
        <f t="shared" si="20"/>
        <v>0.32557130579678267</v>
      </c>
      <c r="AE58" s="240">
        <f t="shared" si="20"/>
        <v>0.31006791028265024</v>
      </c>
      <c r="AF58" s="240">
        <f t="shared" si="20"/>
        <v>0.29530277169776209</v>
      </c>
      <c r="AG58" s="240">
        <f t="shared" si="20"/>
        <v>0.28124073495024959</v>
      </c>
      <c r="AH58" s="240">
        <f t="shared" si="20"/>
        <v>0.2678483190002377</v>
      </c>
      <c r="AI58" s="240">
        <f t="shared" si="20"/>
        <v>0.25509363714308358</v>
      </c>
      <c r="AJ58" s="240">
        <f t="shared" ref="AJ58" si="21">1/(1+$G$56)^AJ57</f>
        <v>0.24294632108865097</v>
      </c>
      <c r="AK58" s="24"/>
    </row>
    <row r="59" spans="1:38" ht="12.75" customHeight="1">
      <c r="A59" s="27"/>
      <c r="B59" s="28" t="s">
        <v>14</v>
      </c>
      <c r="C59" s="28" t="s">
        <v>130</v>
      </c>
      <c r="D59" s="28"/>
      <c r="E59" s="70"/>
      <c r="F59" s="71" t="s">
        <v>179</v>
      </c>
      <c r="G59" s="241">
        <f t="shared" ref="G59:AJ59" si="22">G8*G58</f>
        <v>0</v>
      </c>
      <c r="H59" s="242">
        <f t="shared" si="22"/>
        <v>0</v>
      </c>
      <c r="I59" s="242">
        <f t="shared" si="22"/>
        <v>0</v>
      </c>
      <c r="J59" s="242">
        <f t="shared" si="22"/>
        <v>0</v>
      </c>
      <c r="K59" s="242">
        <f t="shared" si="22"/>
        <v>0</v>
      </c>
      <c r="L59" s="242">
        <f t="shared" si="22"/>
        <v>0</v>
      </c>
      <c r="M59" s="242">
        <f t="shared" si="22"/>
        <v>0</v>
      </c>
      <c r="N59" s="242">
        <f t="shared" si="22"/>
        <v>0</v>
      </c>
      <c r="O59" s="242">
        <f t="shared" si="22"/>
        <v>0</v>
      </c>
      <c r="P59" s="242">
        <f t="shared" si="22"/>
        <v>0</v>
      </c>
      <c r="Q59" s="242">
        <f t="shared" si="22"/>
        <v>0</v>
      </c>
      <c r="R59" s="242">
        <f t="shared" si="22"/>
        <v>0</v>
      </c>
      <c r="S59" s="242">
        <f t="shared" si="22"/>
        <v>0</v>
      </c>
      <c r="T59" s="242">
        <f t="shared" si="22"/>
        <v>0</v>
      </c>
      <c r="U59" s="242">
        <f t="shared" si="22"/>
        <v>0</v>
      </c>
      <c r="V59" s="242">
        <f t="shared" si="22"/>
        <v>0</v>
      </c>
      <c r="W59" s="242">
        <f t="shared" si="22"/>
        <v>0</v>
      </c>
      <c r="X59" s="242">
        <f t="shared" si="22"/>
        <v>0</v>
      </c>
      <c r="Y59" s="242">
        <f t="shared" si="22"/>
        <v>0</v>
      </c>
      <c r="Z59" s="242">
        <f t="shared" si="22"/>
        <v>0</v>
      </c>
      <c r="AA59" s="242">
        <f t="shared" si="22"/>
        <v>0</v>
      </c>
      <c r="AB59" s="242">
        <f t="shared" si="22"/>
        <v>0</v>
      </c>
      <c r="AC59" s="242">
        <f t="shared" si="22"/>
        <v>0</v>
      </c>
      <c r="AD59" s="242">
        <f t="shared" si="22"/>
        <v>0</v>
      </c>
      <c r="AE59" s="242">
        <f t="shared" si="22"/>
        <v>0</v>
      </c>
      <c r="AF59" s="242">
        <f t="shared" si="22"/>
        <v>0</v>
      </c>
      <c r="AG59" s="242">
        <f t="shared" si="22"/>
        <v>0</v>
      </c>
      <c r="AH59" s="242">
        <f t="shared" si="22"/>
        <v>0</v>
      </c>
      <c r="AI59" s="242">
        <f t="shared" si="22"/>
        <v>0</v>
      </c>
      <c r="AJ59" s="242">
        <f t="shared" si="22"/>
        <v>0</v>
      </c>
      <c r="AK59" s="247">
        <f t="shared" ref="AK59:AK68" si="23">SUM(G59:AJ59)</f>
        <v>0</v>
      </c>
    </row>
    <row r="60" spans="1:38" ht="12.75" customHeight="1">
      <c r="A60" s="30"/>
      <c r="B60" s="13" t="s">
        <v>16</v>
      </c>
      <c r="C60" s="13" t="s">
        <v>354</v>
      </c>
      <c r="D60" s="13"/>
      <c r="E60" s="72"/>
      <c r="F60" s="73" t="s">
        <v>179</v>
      </c>
      <c r="G60" s="243">
        <f t="shared" ref="G60:AJ60" si="24">G18*G58</f>
        <v>0</v>
      </c>
      <c r="H60" s="244">
        <f t="shared" si="24"/>
        <v>0</v>
      </c>
      <c r="I60" s="244">
        <f t="shared" si="24"/>
        <v>0</v>
      </c>
      <c r="J60" s="244">
        <f t="shared" si="24"/>
        <v>0</v>
      </c>
      <c r="K60" s="244">
        <f t="shared" si="24"/>
        <v>0</v>
      </c>
      <c r="L60" s="244">
        <f t="shared" si="24"/>
        <v>0</v>
      </c>
      <c r="M60" s="244">
        <f t="shared" si="24"/>
        <v>0</v>
      </c>
      <c r="N60" s="244">
        <f t="shared" si="24"/>
        <v>0</v>
      </c>
      <c r="O60" s="244">
        <f t="shared" si="24"/>
        <v>0</v>
      </c>
      <c r="P60" s="244">
        <f t="shared" si="24"/>
        <v>0</v>
      </c>
      <c r="Q60" s="244">
        <f t="shared" si="24"/>
        <v>0</v>
      </c>
      <c r="R60" s="244">
        <f t="shared" si="24"/>
        <v>0</v>
      </c>
      <c r="S60" s="244">
        <f t="shared" si="24"/>
        <v>0</v>
      </c>
      <c r="T60" s="244">
        <f t="shared" si="24"/>
        <v>0</v>
      </c>
      <c r="U60" s="244">
        <f t="shared" si="24"/>
        <v>0</v>
      </c>
      <c r="V60" s="244">
        <f t="shared" si="24"/>
        <v>0</v>
      </c>
      <c r="W60" s="244">
        <f t="shared" si="24"/>
        <v>0</v>
      </c>
      <c r="X60" s="244">
        <f t="shared" si="24"/>
        <v>0</v>
      </c>
      <c r="Y60" s="244">
        <f t="shared" si="24"/>
        <v>0</v>
      </c>
      <c r="Z60" s="244">
        <f t="shared" si="24"/>
        <v>0</v>
      </c>
      <c r="AA60" s="244">
        <f t="shared" si="24"/>
        <v>0</v>
      </c>
      <c r="AB60" s="244">
        <f t="shared" si="24"/>
        <v>0</v>
      </c>
      <c r="AC60" s="244">
        <f t="shared" si="24"/>
        <v>0</v>
      </c>
      <c r="AD60" s="244">
        <f t="shared" si="24"/>
        <v>0</v>
      </c>
      <c r="AE60" s="244">
        <f t="shared" si="24"/>
        <v>0</v>
      </c>
      <c r="AF60" s="244">
        <f t="shared" si="24"/>
        <v>0</v>
      </c>
      <c r="AG60" s="244">
        <f t="shared" si="24"/>
        <v>0</v>
      </c>
      <c r="AH60" s="244">
        <f t="shared" si="24"/>
        <v>0</v>
      </c>
      <c r="AI60" s="244">
        <f t="shared" si="24"/>
        <v>0</v>
      </c>
      <c r="AJ60" s="244">
        <f t="shared" si="24"/>
        <v>0</v>
      </c>
      <c r="AK60" s="248">
        <f t="shared" si="23"/>
        <v>0</v>
      </c>
    </row>
    <row r="61" spans="1:38" ht="12.75" customHeight="1">
      <c r="A61" s="30"/>
      <c r="B61" s="13" t="s">
        <v>19</v>
      </c>
      <c r="C61" s="13" t="s">
        <v>131</v>
      </c>
      <c r="D61" s="13"/>
      <c r="E61" s="72"/>
      <c r="F61" s="73" t="s">
        <v>179</v>
      </c>
      <c r="G61" s="243">
        <f t="shared" ref="G61:AJ61" si="25">G25*G58</f>
        <v>0</v>
      </c>
      <c r="H61" s="244">
        <f t="shared" si="25"/>
        <v>0</v>
      </c>
      <c r="I61" s="244">
        <f t="shared" si="25"/>
        <v>0</v>
      </c>
      <c r="J61" s="244">
        <f t="shared" si="25"/>
        <v>0</v>
      </c>
      <c r="K61" s="244">
        <f t="shared" si="25"/>
        <v>0</v>
      </c>
      <c r="L61" s="244">
        <f t="shared" si="25"/>
        <v>0</v>
      </c>
      <c r="M61" s="244">
        <f t="shared" si="25"/>
        <v>0</v>
      </c>
      <c r="N61" s="244">
        <f t="shared" si="25"/>
        <v>0</v>
      </c>
      <c r="O61" s="244">
        <f t="shared" si="25"/>
        <v>0</v>
      </c>
      <c r="P61" s="244">
        <f t="shared" si="25"/>
        <v>0</v>
      </c>
      <c r="Q61" s="244">
        <f t="shared" si="25"/>
        <v>0</v>
      </c>
      <c r="R61" s="244">
        <f t="shared" si="25"/>
        <v>0</v>
      </c>
      <c r="S61" s="244">
        <f t="shared" si="25"/>
        <v>0</v>
      </c>
      <c r="T61" s="244">
        <f t="shared" si="25"/>
        <v>0</v>
      </c>
      <c r="U61" s="244">
        <f t="shared" si="25"/>
        <v>0</v>
      </c>
      <c r="V61" s="244">
        <f t="shared" si="25"/>
        <v>0</v>
      </c>
      <c r="W61" s="244">
        <f t="shared" si="25"/>
        <v>0</v>
      </c>
      <c r="X61" s="244">
        <f t="shared" si="25"/>
        <v>0</v>
      </c>
      <c r="Y61" s="244">
        <f t="shared" si="25"/>
        <v>0</v>
      </c>
      <c r="Z61" s="244">
        <f t="shared" si="25"/>
        <v>0</v>
      </c>
      <c r="AA61" s="244">
        <f t="shared" si="25"/>
        <v>0</v>
      </c>
      <c r="AB61" s="244">
        <f t="shared" si="25"/>
        <v>0</v>
      </c>
      <c r="AC61" s="244">
        <f t="shared" si="25"/>
        <v>0</v>
      </c>
      <c r="AD61" s="244">
        <f t="shared" si="25"/>
        <v>0</v>
      </c>
      <c r="AE61" s="244">
        <f t="shared" si="25"/>
        <v>0</v>
      </c>
      <c r="AF61" s="244">
        <f t="shared" si="25"/>
        <v>0</v>
      </c>
      <c r="AG61" s="244">
        <f t="shared" si="25"/>
        <v>0</v>
      </c>
      <c r="AH61" s="244">
        <f t="shared" si="25"/>
        <v>0</v>
      </c>
      <c r="AI61" s="244">
        <f t="shared" si="25"/>
        <v>0</v>
      </c>
      <c r="AJ61" s="244">
        <f t="shared" si="25"/>
        <v>0</v>
      </c>
      <c r="AK61" s="248">
        <f t="shared" si="23"/>
        <v>0</v>
      </c>
    </row>
    <row r="62" spans="1:38" ht="12.75" customHeight="1">
      <c r="A62" s="30"/>
      <c r="B62" s="13" t="s">
        <v>22</v>
      </c>
      <c r="C62" s="13" t="s">
        <v>132</v>
      </c>
      <c r="D62" s="13"/>
      <c r="E62" s="72"/>
      <c r="F62" s="73" t="s">
        <v>179</v>
      </c>
      <c r="G62" s="243">
        <f t="shared" ref="G62:AJ62" si="26">G26*G58</f>
        <v>0</v>
      </c>
      <c r="H62" s="244">
        <f t="shared" si="26"/>
        <v>0</v>
      </c>
      <c r="I62" s="244">
        <f t="shared" si="26"/>
        <v>0</v>
      </c>
      <c r="J62" s="244">
        <f t="shared" si="26"/>
        <v>0</v>
      </c>
      <c r="K62" s="244">
        <f t="shared" si="26"/>
        <v>0</v>
      </c>
      <c r="L62" s="244">
        <f t="shared" si="26"/>
        <v>0</v>
      </c>
      <c r="M62" s="244">
        <f t="shared" si="26"/>
        <v>0</v>
      </c>
      <c r="N62" s="244">
        <f t="shared" si="26"/>
        <v>0</v>
      </c>
      <c r="O62" s="244">
        <f t="shared" si="26"/>
        <v>0</v>
      </c>
      <c r="P62" s="244">
        <f t="shared" si="26"/>
        <v>0</v>
      </c>
      <c r="Q62" s="244">
        <f t="shared" si="26"/>
        <v>0</v>
      </c>
      <c r="R62" s="244">
        <f t="shared" si="26"/>
        <v>0</v>
      </c>
      <c r="S62" s="244">
        <f t="shared" si="26"/>
        <v>0</v>
      </c>
      <c r="T62" s="244">
        <f t="shared" si="26"/>
        <v>0</v>
      </c>
      <c r="U62" s="244">
        <f t="shared" si="26"/>
        <v>0</v>
      </c>
      <c r="V62" s="244">
        <f t="shared" si="26"/>
        <v>0</v>
      </c>
      <c r="W62" s="244">
        <f t="shared" si="26"/>
        <v>0</v>
      </c>
      <c r="X62" s="244">
        <f t="shared" si="26"/>
        <v>0</v>
      </c>
      <c r="Y62" s="244">
        <f t="shared" si="26"/>
        <v>0</v>
      </c>
      <c r="Z62" s="244">
        <f t="shared" si="26"/>
        <v>0</v>
      </c>
      <c r="AA62" s="244">
        <f t="shared" si="26"/>
        <v>0</v>
      </c>
      <c r="AB62" s="244">
        <f t="shared" si="26"/>
        <v>0</v>
      </c>
      <c r="AC62" s="244">
        <f t="shared" si="26"/>
        <v>0</v>
      </c>
      <c r="AD62" s="244">
        <f t="shared" si="26"/>
        <v>0</v>
      </c>
      <c r="AE62" s="244">
        <f t="shared" si="26"/>
        <v>0</v>
      </c>
      <c r="AF62" s="244">
        <f t="shared" si="26"/>
        <v>0</v>
      </c>
      <c r="AG62" s="244">
        <f t="shared" si="26"/>
        <v>0</v>
      </c>
      <c r="AH62" s="244">
        <f t="shared" si="26"/>
        <v>0</v>
      </c>
      <c r="AI62" s="244">
        <f t="shared" si="26"/>
        <v>0</v>
      </c>
      <c r="AJ62" s="244">
        <f t="shared" si="26"/>
        <v>0</v>
      </c>
      <c r="AK62" s="248">
        <f t="shared" si="23"/>
        <v>0</v>
      </c>
    </row>
    <row r="63" spans="1:38" ht="12.75" customHeight="1">
      <c r="A63" s="30"/>
      <c r="B63" s="13" t="s">
        <v>23</v>
      </c>
      <c r="C63" s="13" t="s">
        <v>133</v>
      </c>
      <c r="D63" s="13"/>
      <c r="E63" s="72"/>
      <c r="F63" s="73" t="s">
        <v>179</v>
      </c>
      <c r="G63" s="243">
        <f t="shared" ref="G63:AJ63" si="27">G27*G58</f>
        <v>0</v>
      </c>
      <c r="H63" s="244">
        <f t="shared" si="27"/>
        <v>0</v>
      </c>
      <c r="I63" s="244">
        <f t="shared" si="27"/>
        <v>0</v>
      </c>
      <c r="J63" s="244">
        <f t="shared" si="27"/>
        <v>0</v>
      </c>
      <c r="K63" s="244">
        <f t="shared" si="27"/>
        <v>0</v>
      </c>
      <c r="L63" s="244">
        <f t="shared" si="27"/>
        <v>0</v>
      </c>
      <c r="M63" s="244">
        <f t="shared" si="27"/>
        <v>0</v>
      </c>
      <c r="N63" s="244">
        <f t="shared" si="27"/>
        <v>0</v>
      </c>
      <c r="O63" s="244">
        <f t="shared" si="27"/>
        <v>0</v>
      </c>
      <c r="P63" s="244">
        <f t="shared" si="27"/>
        <v>0</v>
      </c>
      <c r="Q63" s="244">
        <f t="shared" si="27"/>
        <v>0</v>
      </c>
      <c r="R63" s="244">
        <f t="shared" si="27"/>
        <v>0</v>
      </c>
      <c r="S63" s="244">
        <f t="shared" si="27"/>
        <v>0</v>
      </c>
      <c r="T63" s="244">
        <f t="shared" si="27"/>
        <v>0</v>
      </c>
      <c r="U63" s="244">
        <f t="shared" si="27"/>
        <v>0</v>
      </c>
      <c r="V63" s="244">
        <f t="shared" si="27"/>
        <v>0</v>
      </c>
      <c r="W63" s="244">
        <f t="shared" si="27"/>
        <v>0</v>
      </c>
      <c r="X63" s="244">
        <f t="shared" si="27"/>
        <v>0</v>
      </c>
      <c r="Y63" s="244">
        <f t="shared" si="27"/>
        <v>0</v>
      </c>
      <c r="Z63" s="244">
        <f t="shared" si="27"/>
        <v>0</v>
      </c>
      <c r="AA63" s="244">
        <f t="shared" si="27"/>
        <v>0</v>
      </c>
      <c r="AB63" s="244">
        <f t="shared" si="27"/>
        <v>0</v>
      </c>
      <c r="AC63" s="244">
        <f t="shared" si="27"/>
        <v>0</v>
      </c>
      <c r="AD63" s="244">
        <f t="shared" si="27"/>
        <v>0</v>
      </c>
      <c r="AE63" s="244">
        <f t="shared" si="27"/>
        <v>0</v>
      </c>
      <c r="AF63" s="244">
        <f t="shared" si="27"/>
        <v>0</v>
      </c>
      <c r="AG63" s="244">
        <f t="shared" si="27"/>
        <v>0</v>
      </c>
      <c r="AH63" s="244">
        <f t="shared" si="27"/>
        <v>0</v>
      </c>
      <c r="AI63" s="244">
        <f t="shared" si="27"/>
        <v>0</v>
      </c>
      <c r="AJ63" s="244">
        <f t="shared" si="27"/>
        <v>0</v>
      </c>
      <c r="AK63" s="248">
        <f t="shared" si="23"/>
        <v>0</v>
      </c>
    </row>
    <row r="64" spans="1:38" ht="12.75" customHeight="1">
      <c r="A64" s="30"/>
      <c r="B64" s="13" t="s">
        <v>24</v>
      </c>
      <c r="C64" s="13" t="s">
        <v>355</v>
      </c>
      <c r="D64" s="13"/>
      <c r="E64" s="72"/>
      <c r="F64" s="73" t="s">
        <v>179</v>
      </c>
      <c r="G64" s="243">
        <f t="shared" ref="G64:AJ64" si="28">G37*G58</f>
        <v>0</v>
      </c>
      <c r="H64" s="244">
        <f t="shared" si="28"/>
        <v>0</v>
      </c>
      <c r="I64" s="244">
        <f t="shared" si="28"/>
        <v>0</v>
      </c>
      <c r="J64" s="244">
        <f t="shared" si="28"/>
        <v>0</v>
      </c>
      <c r="K64" s="244">
        <f t="shared" si="28"/>
        <v>0</v>
      </c>
      <c r="L64" s="244">
        <f t="shared" si="28"/>
        <v>0</v>
      </c>
      <c r="M64" s="244">
        <f t="shared" si="28"/>
        <v>0</v>
      </c>
      <c r="N64" s="244">
        <f t="shared" si="28"/>
        <v>0</v>
      </c>
      <c r="O64" s="244">
        <f t="shared" si="28"/>
        <v>0</v>
      </c>
      <c r="P64" s="244">
        <f t="shared" si="28"/>
        <v>0</v>
      </c>
      <c r="Q64" s="244">
        <f t="shared" si="28"/>
        <v>0</v>
      </c>
      <c r="R64" s="244">
        <f t="shared" si="28"/>
        <v>0</v>
      </c>
      <c r="S64" s="244">
        <f t="shared" si="28"/>
        <v>0</v>
      </c>
      <c r="T64" s="244">
        <f t="shared" si="28"/>
        <v>0</v>
      </c>
      <c r="U64" s="244">
        <f t="shared" si="28"/>
        <v>0</v>
      </c>
      <c r="V64" s="244">
        <f t="shared" si="28"/>
        <v>0</v>
      </c>
      <c r="W64" s="244">
        <f t="shared" si="28"/>
        <v>0</v>
      </c>
      <c r="X64" s="244">
        <f t="shared" si="28"/>
        <v>0</v>
      </c>
      <c r="Y64" s="244">
        <f t="shared" si="28"/>
        <v>0</v>
      </c>
      <c r="Z64" s="244">
        <f t="shared" si="28"/>
        <v>0</v>
      </c>
      <c r="AA64" s="244">
        <f t="shared" si="28"/>
        <v>0</v>
      </c>
      <c r="AB64" s="244">
        <f t="shared" si="28"/>
        <v>0</v>
      </c>
      <c r="AC64" s="244">
        <f t="shared" si="28"/>
        <v>0</v>
      </c>
      <c r="AD64" s="244">
        <f t="shared" si="28"/>
        <v>0</v>
      </c>
      <c r="AE64" s="244">
        <f t="shared" si="28"/>
        <v>0</v>
      </c>
      <c r="AF64" s="244">
        <f t="shared" si="28"/>
        <v>0</v>
      </c>
      <c r="AG64" s="244">
        <f t="shared" si="28"/>
        <v>0</v>
      </c>
      <c r="AH64" s="244">
        <f t="shared" si="28"/>
        <v>0</v>
      </c>
      <c r="AI64" s="244">
        <f t="shared" si="28"/>
        <v>0</v>
      </c>
      <c r="AJ64" s="244">
        <f t="shared" si="28"/>
        <v>0</v>
      </c>
      <c r="AK64" s="248">
        <f t="shared" si="23"/>
        <v>0</v>
      </c>
    </row>
    <row r="65" spans="1:38" ht="12.75" customHeight="1">
      <c r="A65" s="30"/>
      <c r="B65" s="13" t="s">
        <v>26</v>
      </c>
      <c r="C65" s="13" t="s">
        <v>134</v>
      </c>
      <c r="D65" s="13"/>
      <c r="E65" s="72"/>
      <c r="F65" s="73" t="s">
        <v>179</v>
      </c>
      <c r="G65" s="243">
        <f t="shared" ref="G65:AJ65" si="29">G44*G58</f>
        <v>0</v>
      </c>
      <c r="H65" s="244">
        <f t="shared" si="29"/>
        <v>0</v>
      </c>
      <c r="I65" s="244">
        <f t="shared" si="29"/>
        <v>0</v>
      </c>
      <c r="J65" s="244">
        <f t="shared" si="29"/>
        <v>0</v>
      </c>
      <c r="K65" s="244">
        <f t="shared" si="29"/>
        <v>0</v>
      </c>
      <c r="L65" s="244">
        <f t="shared" si="29"/>
        <v>0</v>
      </c>
      <c r="M65" s="244">
        <f t="shared" si="29"/>
        <v>0</v>
      </c>
      <c r="N65" s="244">
        <f t="shared" si="29"/>
        <v>0</v>
      </c>
      <c r="O65" s="244">
        <f t="shared" si="29"/>
        <v>0</v>
      </c>
      <c r="P65" s="244">
        <f t="shared" si="29"/>
        <v>0</v>
      </c>
      <c r="Q65" s="244">
        <f t="shared" si="29"/>
        <v>0</v>
      </c>
      <c r="R65" s="244">
        <f t="shared" si="29"/>
        <v>0</v>
      </c>
      <c r="S65" s="244">
        <f t="shared" si="29"/>
        <v>0</v>
      </c>
      <c r="T65" s="244">
        <f t="shared" si="29"/>
        <v>0</v>
      </c>
      <c r="U65" s="244">
        <f t="shared" si="29"/>
        <v>0</v>
      </c>
      <c r="V65" s="244">
        <f t="shared" si="29"/>
        <v>0</v>
      </c>
      <c r="W65" s="244">
        <f t="shared" si="29"/>
        <v>0</v>
      </c>
      <c r="X65" s="244">
        <f t="shared" si="29"/>
        <v>0</v>
      </c>
      <c r="Y65" s="244">
        <f t="shared" si="29"/>
        <v>0</v>
      </c>
      <c r="Z65" s="244">
        <f t="shared" si="29"/>
        <v>0</v>
      </c>
      <c r="AA65" s="244">
        <f t="shared" si="29"/>
        <v>0</v>
      </c>
      <c r="AB65" s="244">
        <f t="shared" si="29"/>
        <v>0</v>
      </c>
      <c r="AC65" s="244">
        <f t="shared" si="29"/>
        <v>0</v>
      </c>
      <c r="AD65" s="244">
        <f t="shared" si="29"/>
        <v>0</v>
      </c>
      <c r="AE65" s="244">
        <f t="shared" si="29"/>
        <v>0</v>
      </c>
      <c r="AF65" s="244">
        <f t="shared" si="29"/>
        <v>0</v>
      </c>
      <c r="AG65" s="244">
        <f t="shared" si="29"/>
        <v>0</v>
      </c>
      <c r="AH65" s="244">
        <f t="shared" si="29"/>
        <v>0</v>
      </c>
      <c r="AI65" s="244">
        <f t="shared" si="29"/>
        <v>0</v>
      </c>
      <c r="AJ65" s="244">
        <f t="shared" si="29"/>
        <v>0</v>
      </c>
      <c r="AK65" s="248">
        <f t="shared" si="23"/>
        <v>0</v>
      </c>
    </row>
    <row r="66" spans="1:38" ht="12.75" customHeight="1">
      <c r="A66" s="30"/>
      <c r="B66" s="13" t="s">
        <v>28</v>
      </c>
      <c r="C66" s="13" t="s">
        <v>135</v>
      </c>
      <c r="D66" s="13"/>
      <c r="E66" s="72"/>
      <c r="F66" s="73" t="s">
        <v>179</v>
      </c>
      <c r="G66" s="243">
        <f t="shared" ref="G66:AJ66" si="30">G48*G58</f>
        <v>0</v>
      </c>
      <c r="H66" s="244">
        <f t="shared" si="30"/>
        <v>0</v>
      </c>
      <c r="I66" s="244">
        <f t="shared" si="30"/>
        <v>0</v>
      </c>
      <c r="J66" s="244">
        <f t="shared" si="30"/>
        <v>0</v>
      </c>
      <c r="K66" s="244">
        <f t="shared" si="30"/>
        <v>0</v>
      </c>
      <c r="L66" s="244">
        <f t="shared" si="30"/>
        <v>0</v>
      </c>
      <c r="M66" s="244">
        <f t="shared" si="30"/>
        <v>0</v>
      </c>
      <c r="N66" s="244">
        <f t="shared" si="30"/>
        <v>0</v>
      </c>
      <c r="O66" s="244">
        <f t="shared" si="30"/>
        <v>0</v>
      </c>
      <c r="P66" s="244">
        <f t="shared" si="30"/>
        <v>0</v>
      </c>
      <c r="Q66" s="244">
        <f t="shared" si="30"/>
        <v>0</v>
      </c>
      <c r="R66" s="244">
        <f t="shared" si="30"/>
        <v>0</v>
      </c>
      <c r="S66" s="244">
        <f t="shared" si="30"/>
        <v>0</v>
      </c>
      <c r="T66" s="244">
        <f t="shared" si="30"/>
        <v>0</v>
      </c>
      <c r="U66" s="244">
        <f t="shared" si="30"/>
        <v>0</v>
      </c>
      <c r="V66" s="244">
        <f t="shared" si="30"/>
        <v>0</v>
      </c>
      <c r="W66" s="244">
        <f t="shared" si="30"/>
        <v>0</v>
      </c>
      <c r="X66" s="244">
        <f t="shared" si="30"/>
        <v>0</v>
      </c>
      <c r="Y66" s="244">
        <f t="shared" si="30"/>
        <v>0</v>
      </c>
      <c r="Z66" s="244">
        <f t="shared" si="30"/>
        <v>0</v>
      </c>
      <c r="AA66" s="244">
        <f t="shared" si="30"/>
        <v>0</v>
      </c>
      <c r="AB66" s="244">
        <f t="shared" si="30"/>
        <v>0</v>
      </c>
      <c r="AC66" s="244">
        <f t="shared" si="30"/>
        <v>0</v>
      </c>
      <c r="AD66" s="244">
        <f t="shared" si="30"/>
        <v>0</v>
      </c>
      <c r="AE66" s="244">
        <f t="shared" si="30"/>
        <v>0</v>
      </c>
      <c r="AF66" s="244">
        <f t="shared" si="30"/>
        <v>0</v>
      </c>
      <c r="AG66" s="244">
        <f t="shared" si="30"/>
        <v>0</v>
      </c>
      <c r="AH66" s="244">
        <f t="shared" si="30"/>
        <v>0</v>
      </c>
      <c r="AI66" s="244">
        <f t="shared" si="30"/>
        <v>0</v>
      </c>
      <c r="AJ66" s="244">
        <f t="shared" si="30"/>
        <v>0</v>
      </c>
      <c r="AK66" s="248">
        <f t="shared" si="23"/>
        <v>0</v>
      </c>
    </row>
    <row r="67" spans="1:38" ht="12.75" customHeight="1">
      <c r="A67" s="30"/>
      <c r="B67" s="13" t="s">
        <v>80</v>
      </c>
      <c r="C67" s="13" t="s">
        <v>136</v>
      </c>
      <c r="D67" s="13"/>
      <c r="E67" s="72"/>
      <c r="F67" s="73" t="s">
        <v>179</v>
      </c>
      <c r="G67" s="243">
        <f t="shared" ref="G67:AJ67" si="31">G52*G58</f>
        <v>0</v>
      </c>
      <c r="H67" s="244">
        <f t="shared" si="31"/>
        <v>0</v>
      </c>
      <c r="I67" s="244">
        <f t="shared" si="31"/>
        <v>0</v>
      </c>
      <c r="J67" s="244">
        <f t="shared" si="31"/>
        <v>0</v>
      </c>
      <c r="K67" s="244">
        <f t="shared" si="31"/>
        <v>0</v>
      </c>
      <c r="L67" s="244">
        <f t="shared" si="31"/>
        <v>0</v>
      </c>
      <c r="M67" s="244">
        <f t="shared" si="31"/>
        <v>0</v>
      </c>
      <c r="N67" s="244">
        <f t="shared" si="31"/>
        <v>0</v>
      </c>
      <c r="O67" s="244">
        <f t="shared" si="31"/>
        <v>0</v>
      </c>
      <c r="P67" s="244">
        <f t="shared" si="31"/>
        <v>0</v>
      </c>
      <c r="Q67" s="244">
        <f t="shared" si="31"/>
        <v>0</v>
      </c>
      <c r="R67" s="244">
        <f t="shared" si="31"/>
        <v>0</v>
      </c>
      <c r="S67" s="244">
        <f t="shared" si="31"/>
        <v>0</v>
      </c>
      <c r="T67" s="244">
        <f t="shared" si="31"/>
        <v>0</v>
      </c>
      <c r="U67" s="244">
        <f t="shared" si="31"/>
        <v>0</v>
      </c>
      <c r="V67" s="244">
        <f t="shared" si="31"/>
        <v>0</v>
      </c>
      <c r="W67" s="244">
        <f t="shared" si="31"/>
        <v>0</v>
      </c>
      <c r="X67" s="244">
        <f t="shared" si="31"/>
        <v>0</v>
      </c>
      <c r="Y67" s="244">
        <f t="shared" si="31"/>
        <v>0</v>
      </c>
      <c r="Z67" s="244">
        <f t="shared" si="31"/>
        <v>0</v>
      </c>
      <c r="AA67" s="244">
        <f t="shared" si="31"/>
        <v>0</v>
      </c>
      <c r="AB67" s="244">
        <f t="shared" si="31"/>
        <v>0</v>
      </c>
      <c r="AC67" s="244">
        <f t="shared" si="31"/>
        <v>0</v>
      </c>
      <c r="AD67" s="244">
        <f t="shared" si="31"/>
        <v>0</v>
      </c>
      <c r="AE67" s="244">
        <f t="shared" si="31"/>
        <v>0</v>
      </c>
      <c r="AF67" s="244">
        <f t="shared" si="31"/>
        <v>0</v>
      </c>
      <c r="AG67" s="244">
        <f t="shared" si="31"/>
        <v>0</v>
      </c>
      <c r="AH67" s="244">
        <f t="shared" si="31"/>
        <v>0</v>
      </c>
      <c r="AI67" s="244">
        <f t="shared" si="31"/>
        <v>0</v>
      </c>
      <c r="AJ67" s="244">
        <f t="shared" si="31"/>
        <v>0</v>
      </c>
      <c r="AK67" s="248">
        <f t="shared" si="23"/>
        <v>0</v>
      </c>
    </row>
    <row r="68" spans="1:38" ht="12.75" customHeight="1">
      <c r="A68" s="32"/>
      <c r="B68" s="33" t="s">
        <v>52</v>
      </c>
      <c r="C68" s="33" t="s">
        <v>137</v>
      </c>
      <c r="D68" s="33"/>
      <c r="E68" s="74"/>
      <c r="F68" s="224" t="s">
        <v>179</v>
      </c>
      <c r="G68" s="245">
        <f t="shared" ref="G68:AJ68" si="32">G53*G58</f>
        <v>0</v>
      </c>
      <c r="H68" s="246">
        <f t="shared" si="32"/>
        <v>0</v>
      </c>
      <c r="I68" s="246">
        <f t="shared" si="32"/>
        <v>0</v>
      </c>
      <c r="J68" s="246">
        <f t="shared" si="32"/>
        <v>0</v>
      </c>
      <c r="K68" s="246">
        <f t="shared" si="32"/>
        <v>0</v>
      </c>
      <c r="L68" s="246">
        <f t="shared" si="32"/>
        <v>0</v>
      </c>
      <c r="M68" s="246">
        <f t="shared" si="32"/>
        <v>0</v>
      </c>
      <c r="N68" s="246">
        <f t="shared" si="32"/>
        <v>0</v>
      </c>
      <c r="O68" s="246">
        <f t="shared" si="32"/>
        <v>0</v>
      </c>
      <c r="P68" s="246">
        <f t="shared" si="32"/>
        <v>0</v>
      </c>
      <c r="Q68" s="246">
        <f t="shared" si="32"/>
        <v>0</v>
      </c>
      <c r="R68" s="246">
        <f t="shared" si="32"/>
        <v>0</v>
      </c>
      <c r="S68" s="246">
        <f t="shared" si="32"/>
        <v>0</v>
      </c>
      <c r="T68" s="246">
        <f t="shared" si="32"/>
        <v>0</v>
      </c>
      <c r="U68" s="246">
        <f t="shared" si="32"/>
        <v>0</v>
      </c>
      <c r="V68" s="246">
        <f t="shared" si="32"/>
        <v>0</v>
      </c>
      <c r="W68" s="246">
        <f t="shared" si="32"/>
        <v>0</v>
      </c>
      <c r="X68" s="246">
        <f t="shared" si="32"/>
        <v>0</v>
      </c>
      <c r="Y68" s="246">
        <f t="shared" si="32"/>
        <v>0</v>
      </c>
      <c r="Z68" s="246">
        <f t="shared" si="32"/>
        <v>0</v>
      </c>
      <c r="AA68" s="246">
        <f t="shared" si="32"/>
        <v>0</v>
      </c>
      <c r="AB68" s="246">
        <f t="shared" si="32"/>
        <v>0</v>
      </c>
      <c r="AC68" s="246">
        <f t="shared" si="32"/>
        <v>0</v>
      </c>
      <c r="AD68" s="246">
        <f t="shared" si="32"/>
        <v>0</v>
      </c>
      <c r="AE68" s="246">
        <f t="shared" si="32"/>
        <v>0</v>
      </c>
      <c r="AF68" s="246">
        <f t="shared" si="32"/>
        <v>0</v>
      </c>
      <c r="AG68" s="246">
        <f t="shared" si="32"/>
        <v>0</v>
      </c>
      <c r="AH68" s="246">
        <f t="shared" si="32"/>
        <v>0</v>
      </c>
      <c r="AI68" s="246">
        <f t="shared" si="32"/>
        <v>0</v>
      </c>
      <c r="AJ68" s="246">
        <f t="shared" si="32"/>
        <v>0</v>
      </c>
      <c r="AK68" s="249">
        <f t="shared" si="23"/>
        <v>0</v>
      </c>
    </row>
    <row r="69" spans="1:38" ht="12.75" customHeight="1">
      <c r="A69" s="24"/>
      <c r="B69" s="24"/>
      <c r="C69" s="24"/>
      <c r="D69" s="24"/>
      <c r="E69" s="74"/>
      <c r="F69" s="25"/>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row>
    <row r="70" spans="1:38" ht="12.75" customHeight="1">
      <c r="A70" s="163">
        <v>3</v>
      </c>
      <c r="B70" s="164" t="s">
        <v>30</v>
      </c>
      <c r="C70" s="164"/>
      <c r="D70" s="164"/>
      <c r="E70" s="164"/>
      <c r="F70" s="164"/>
      <c r="G70" s="165"/>
      <c r="H70" s="165"/>
      <c r="I70" s="165"/>
      <c r="J70" s="165"/>
      <c r="K70" s="165"/>
      <c r="L70" s="165"/>
      <c r="M70" s="165"/>
      <c r="N70" s="165"/>
      <c r="O70" s="165"/>
      <c r="P70" s="165"/>
      <c r="Q70" s="165"/>
      <c r="R70" s="165"/>
      <c r="S70" s="165"/>
      <c r="T70" s="165"/>
      <c r="U70" s="165"/>
      <c r="V70" s="165"/>
      <c r="W70" s="165"/>
      <c r="X70" s="165"/>
      <c r="Y70" s="165"/>
      <c r="Z70" s="165"/>
      <c r="AA70" s="165"/>
      <c r="AB70" s="165"/>
      <c r="AC70" s="165"/>
      <c r="AD70" s="165"/>
      <c r="AE70" s="165"/>
      <c r="AF70" s="165"/>
      <c r="AG70" s="165"/>
      <c r="AH70" s="165"/>
      <c r="AI70" s="165"/>
      <c r="AJ70" s="165"/>
      <c r="AK70" s="166"/>
    </row>
    <row r="71" spans="1:38" ht="12.75" customHeight="1">
      <c r="A71" s="33"/>
      <c r="B71" s="33"/>
      <c r="C71" s="33"/>
      <c r="D71" s="33"/>
      <c r="E71" s="33"/>
      <c r="F71" s="170" t="s">
        <v>31</v>
      </c>
      <c r="G71" s="169"/>
      <c r="H71" s="230" t="s">
        <v>32</v>
      </c>
      <c r="K71" s="228"/>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row>
    <row r="72" spans="1:38" ht="12.75" customHeight="1">
      <c r="A72" s="27"/>
      <c r="B72" s="28" t="s">
        <v>33</v>
      </c>
      <c r="C72" s="28" t="s">
        <v>106</v>
      </c>
      <c r="D72" s="28"/>
      <c r="E72" s="70"/>
      <c r="F72" s="524">
        <f>AK8</f>
        <v>0</v>
      </c>
      <c r="G72" s="518"/>
      <c r="H72" s="525">
        <f>AK59</f>
        <v>0</v>
      </c>
      <c r="K72" s="13"/>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row>
    <row r="73" spans="1:38" ht="12.75" customHeight="1">
      <c r="A73" s="30"/>
      <c r="B73" s="13" t="s">
        <v>34</v>
      </c>
      <c r="C73" s="13" t="s">
        <v>315</v>
      </c>
      <c r="D73" s="13"/>
      <c r="E73" s="72"/>
      <c r="F73" s="526">
        <f>AK18</f>
        <v>0</v>
      </c>
      <c r="G73" s="520"/>
      <c r="H73" s="527">
        <f>AK60</f>
        <v>0</v>
      </c>
      <c r="K73" s="19"/>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row>
    <row r="74" spans="1:38" ht="12.75" customHeight="1">
      <c r="A74" s="30"/>
      <c r="B74" s="13" t="s">
        <v>35</v>
      </c>
      <c r="C74" s="13" t="s">
        <v>10</v>
      </c>
      <c r="D74" s="13"/>
      <c r="E74" s="72"/>
      <c r="F74" s="526">
        <f>AK25</f>
        <v>0</v>
      </c>
      <c r="G74" s="520"/>
      <c r="H74" s="527">
        <f t="shared" ref="H74:H80" si="33">AK61</f>
        <v>0</v>
      </c>
      <c r="K74" s="19"/>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row>
    <row r="75" spans="1:38" ht="12.75" customHeight="1">
      <c r="A75" s="30"/>
      <c r="B75" s="13" t="s">
        <v>36</v>
      </c>
      <c r="C75" s="13" t="s">
        <v>121</v>
      </c>
      <c r="D75" s="13"/>
      <c r="E75" s="72"/>
      <c r="F75" s="526">
        <f>AK26</f>
        <v>0</v>
      </c>
      <c r="G75" s="520"/>
      <c r="H75" s="527">
        <f t="shared" si="33"/>
        <v>0</v>
      </c>
      <c r="K75" s="19"/>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row>
    <row r="76" spans="1:38" ht="12.75" customHeight="1">
      <c r="A76" s="30"/>
      <c r="B76" s="13" t="s">
        <v>37</v>
      </c>
      <c r="C76" s="13" t="s">
        <v>109</v>
      </c>
      <c r="D76" s="13"/>
      <c r="E76" s="72"/>
      <c r="F76" s="526">
        <f>AK27</f>
        <v>0</v>
      </c>
      <c r="G76" s="520"/>
      <c r="H76" s="527">
        <f t="shared" si="33"/>
        <v>0</v>
      </c>
      <c r="K76" s="19"/>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row>
    <row r="77" spans="1:38" ht="12.75" customHeight="1">
      <c r="A77" s="30"/>
      <c r="B77" s="13" t="s">
        <v>81</v>
      </c>
      <c r="C77" s="13" t="s">
        <v>347</v>
      </c>
      <c r="D77" s="13"/>
      <c r="E77" s="72"/>
      <c r="F77" s="526">
        <f>AK37</f>
        <v>0</v>
      </c>
      <c r="G77" s="520"/>
      <c r="H77" s="527">
        <f t="shared" si="33"/>
        <v>0</v>
      </c>
      <c r="K77" s="19"/>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row>
    <row r="78" spans="1:38" ht="12.75" customHeight="1">
      <c r="A78" s="30"/>
      <c r="B78" s="13" t="s">
        <v>64</v>
      </c>
      <c r="C78" s="13" t="s">
        <v>8</v>
      </c>
      <c r="D78" s="13"/>
      <c r="E78" s="72"/>
      <c r="F78" s="526">
        <f>AK44</f>
        <v>0</v>
      </c>
      <c r="G78" s="520"/>
      <c r="H78" s="527">
        <f t="shared" si="33"/>
        <v>0</v>
      </c>
      <c r="K78" s="19"/>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row>
    <row r="79" spans="1:38" ht="12.75" customHeight="1">
      <c r="A79" s="30"/>
      <c r="B79" s="13" t="s">
        <v>138</v>
      </c>
      <c r="C79" s="13" t="s">
        <v>86</v>
      </c>
      <c r="D79" s="13"/>
      <c r="E79" s="72"/>
      <c r="F79" s="526">
        <f>AK48</f>
        <v>0</v>
      </c>
      <c r="G79" s="520"/>
      <c r="H79" s="527">
        <f t="shared" si="33"/>
        <v>0</v>
      </c>
      <c r="K79" s="19"/>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row>
    <row r="80" spans="1:38" ht="12.75" customHeight="1">
      <c r="A80" s="30"/>
      <c r="B80" s="13" t="s">
        <v>139</v>
      </c>
      <c r="C80" s="13" t="s">
        <v>118</v>
      </c>
      <c r="D80" s="13"/>
      <c r="E80" s="72"/>
      <c r="F80" s="526">
        <f>AK52</f>
        <v>0</v>
      </c>
      <c r="G80" s="520"/>
      <c r="H80" s="527">
        <f t="shared" si="33"/>
        <v>0</v>
      </c>
      <c r="K80" s="19"/>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row>
    <row r="81" spans="1:38" ht="12.75" customHeight="1">
      <c r="A81" s="32"/>
      <c r="B81" s="33" t="s">
        <v>140</v>
      </c>
      <c r="C81" s="33" t="s">
        <v>141</v>
      </c>
      <c r="D81" s="33"/>
      <c r="E81" s="74"/>
      <c r="F81" s="528">
        <f>AK53</f>
        <v>0</v>
      </c>
      <c r="G81" s="529"/>
      <c r="H81" s="530">
        <f>AK68</f>
        <v>0</v>
      </c>
      <c r="K81" s="19"/>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row>
    <row r="82" spans="1:38" ht="12.75" customHeight="1">
      <c r="A82" s="251">
        <v>4</v>
      </c>
      <c r="B82" s="252" t="s">
        <v>38</v>
      </c>
      <c r="C82" s="252"/>
      <c r="D82" s="252"/>
      <c r="E82" s="252"/>
      <c r="F82" s="252"/>
      <c r="G82" s="252"/>
      <c r="H82" s="235"/>
      <c r="I82" s="235"/>
      <c r="J82" s="235"/>
      <c r="K82" s="235"/>
      <c r="L82" s="235"/>
      <c r="M82" s="235"/>
      <c r="N82" s="235"/>
      <c r="O82" s="235"/>
      <c r="P82" s="165"/>
      <c r="Q82" s="165"/>
      <c r="R82" s="165"/>
      <c r="S82" s="165"/>
      <c r="T82" s="165"/>
      <c r="U82" s="165"/>
      <c r="V82" s="165"/>
      <c r="W82" s="165"/>
      <c r="X82" s="165"/>
      <c r="Y82" s="165"/>
      <c r="Z82" s="165"/>
      <c r="AA82" s="165"/>
      <c r="AB82" s="165"/>
      <c r="AC82" s="165"/>
      <c r="AD82" s="165"/>
      <c r="AE82" s="165"/>
      <c r="AF82" s="165"/>
      <c r="AG82" s="165"/>
      <c r="AH82" s="165"/>
      <c r="AI82" s="165"/>
      <c r="AJ82" s="165"/>
      <c r="AK82" s="166"/>
    </row>
    <row r="83" spans="1:38" ht="12.75" customHeight="1">
      <c r="A83" s="28"/>
      <c r="B83" s="113"/>
      <c r="C83" s="113"/>
      <c r="D83" s="113"/>
      <c r="E83" s="113"/>
      <c r="F83" s="1064" t="s">
        <v>70</v>
      </c>
      <c r="G83" s="1063"/>
      <c r="H83" s="1063" t="s">
        <v>69</v>
      </c>
      <c r="I83" s="1063"/>
      <c r="J83" s="1063" t="s">
        <v>79</v>
      </c>
      <c r="K83" s="1065"/>
      <c r="L83" s="113"/>
      <c r="M83" s="113"/>
      <c r="N83" s="28"/>
      <c r="O83" s="28"/>
      <c r="P83" s="24"/>
      <c r="Q83" s="24"/>
      <c r="R83" s="24"/>
      <c r="S83" s="24"/>
      <c r="T83" s="24"/>
      <c r="U83" s="24"/>
      <c r="V83" s="24"/>
      <c r="W83" s="24"/>
      <c r="X83" s="24"/>
      <c r="Y83" s="24"/>
      <c r="Z83" s="24"/>
      <c r="AA83" s="24"/>
      <c r="AB83" s="24"/>
      <c r="AC83" s="24"/>
      <c r="AD83" s="24"/>
      <c r="AE83" s="24"/>
      <c r="AF83" s="24"/>
      <c r="AG83" s="24"/>
      <c r="AH83" s="24"/>
      <c r="AI83" s="24"/>
      <c r="AJ83" s="24"/>
      <c r="AK83" s="24"/>
      <c r="AL83" s="24"/>
    </row>
    <row r="84" spans="1:38" ht="12.75" customHeight="1">
      <c r="A84" s="13"/>
      <c r="B84" s="37" t="s">
        <v>39</v>
      </c>
      <c r="C84" s="37" t="s">
        <v>57</v>
      </c>
      <c r="D84" s="37"/>
      <c r="E84" s="37"/>
      <c r="F84" s="1056">
        <f>'13. RL Sociālekonomiskā an.'!G58</f>
        <v>0</v>
      </c>
      <c r="G84" s="1057"/>
      <c r="H84" s="1057">
        <f>H81</f>
        <v>0</v>
      </c>
      <c r="I84" s="1057"/>
      <c r="J84" s="1048" t="e">
        <f>H84/F84-1</f>
        <v>#DIV/0!</v>
      </c>
      <c r="K84" s="1049"/>
      <c r="L84" s="37"/>
      <c r="M84" s="37"/>
      <c r="N84" s="13"/>
      <c r="O84" s="13"/>
      <c r="P84" s="24"/>
      <c r="Q84" s="24"/>
      <c r="R84" s="24"/>
      <c r="S84" s="24"/>
      <c r="T84" s="24"/>
      <c r="U84" s="24"/>
      <c r="V84" s="24"/>
      <c r="W84" s="24"/>
      <c r="X84" s="24"/>
      <c r="Y84" s="24"/>
      <c r="Z84" s="24"/>
      <c r="AA84" s="24"/>
      <c r="AB84" s="24"/>
      <c r="AC84" s="24"/>
      <c r="AD84" s="24"/>
      <c r="AE84" s="24"/>
      <c r="AF84" s="24"/>
      <c r="AG84" s="24"/>
      <c r="AH84" s="24"/>
      <c r="AI84" s="24"/>
      <c r="AJ84" s="24"/>
      <c r="AK84" s="24"/>
      <c r="AL84" s="24"/>
    </row>
    <row r="85" spans="1:38" ht="12.75" customHeight="1">
      <c r="A85" s="13"/>
      <c r="B85" s="37" t="s">
        <v>56</v>
      </c>
      <c r="C85" s="37" t="s">
        <v>58</v>
      </c>
      <c r="D85" s="37"/>
      <c r="E85" s="37"/>
      <c r="F85" s="1061" t="e">
        <f>'13. RL Sociālekonomiskā an.'!G59</f>
        <v>#NUM!</v>
      </c>
      <c r="G85" s="1062"/>
      <c r="H85" s="1062" t="e">
        <f>IRR(G53:AJ53)</f>
        <v>#NUM!</v>
      </c>
      <c r="I85" s="1062"/>
      <c r="J85" s="1059" t="e">
        <f>H85-F85</f>
        <v>#NUM!</v>
      </c>
      <c r="K85" s="1060"/>
      <c r="L85" s="37" t="s">
        <v>87</v>
      </c>
      <c r="M85" s="37"/>
      <c r="N85" s="13"/>
      <c r="O85" s="13"/>
      <c r="P85" s="24"/>
      <c r="Q85" s="24"/>
      <c r="R85" s="24"/>
      <c r="S85" s="24"/>
      <c r="T85" s="24"/>
      <c r="U85" s="24"/>
      <c r="V85" s="24"/>
      <c r="W85" s="24"/>
      <c r="X85" s="24"/>
      <c r="Y85" s="24"/>
      <c r="Z85" s="24"/>
      <c r="AA85" s="24"/>
      <c r="AB85" s="24"/>
      <c r="AC85" s="24"/>
      <c r="AD85" s="24"/>
      <c r="AE85" s="24"/>
      <c r="AF85" s="24"/>
      <c r="AG85" s="24"/>
      <c r="AH85" s="24"/>
      <c r="AI85" s="24"/>
      <c r="AJ85" s="24"/>
      <c r="AK85" s="24"/>
      <c r="AL85" s="24"/>
    </row>
    <row r="86" spans="1:38" ht="12.75" customHeight="1">
      <c r="A86" s="250"/>
      <c r="B86" s="37" t="s">
        <v>41</v>
      </c>
      <c r="C86" s="77" t="s">
        <v>59</v>
      </c>
      <c r="D86" s="77"/>
      <c r="E86" s="77"/>
      <c r="F86" s="1058" t="e">
        <f>'13. RL Sociālekonomiskā an.'!G60</f>
        <v>#DIV/0!</v>
      </c>
      <c r="G86" s="1050"/>
      <c r="H86" s="1050" t="e">
        <f>H75/ABS(H80)</f>
        <v>#DIV/0!</v>
      </c>
      <c r="I86" s="1050"/>
      <c r="J86" s="1050" t="e">
        <f>H86/F86-1</f>
        <v>#DIV/0!</v>
      </c>
      <c r="K86" s="1051"/>
      <c r="L86" s="77"/>
      <c r="M86" s="77"/>
      <c r="N86" s="250"/>
      <c r="O86" s="250"/>
    </row>
    <row r="87" spans="1:38" ht="12.75" customHeight="1">
      <c r="A87" s="250"/>
      <c r="B87" s="250"/>
      <c r="C87" s="250"/>
      <c r="D87" s="250"/>
      <c r="E87" s="250"/>
      <c r="F87" s="250"/>
      <c r="G87" s="250"/>
      <c r="H87" s="77"/>
      <c r="I87" s="77"/>
      <c r="J87" s="77"/>
      <c r="K87" s="77"/>
      <c r="L87" s="250"/>
      <c r="M87" s="250"/>
      <c r="N87" s="250"/>
      <c r="O87" s="250"/>
    </row>
    <row r="88" spans="1:38" ht="12.75" customHeight="1">
      <c r="A88" s="163"/>
      <c r="B88" s="164"/>
      <c r="C88" s="164"/>
      <c r="D88" s="164"/>
      <c r="E88" s="164"/>
      <c r="F88" s="164"/>
      <c r="G88" s="164"/>
      <c r="H88" s="165"/>
      <c r="I88" s="165"/>
      <c r="J88" s="165"/>
      <c r="K88" s="165"/>
      <c r="L88" s="165"/>
      <c r="M88" s="165"/>
      <c r="N88" s="165"/>
      <c r="O88" s="165"/>
      <c r="P88" s="165"/>
      <c r="Q88" s="165"/>
      <c r="R88" s="165"/>
      <c r="S88" s="165"/>
      <c r="T88" s="165"/>
      <c r="U88" s="165"/>
      <c r="V88" s="165"/>
      <c r="W88" s="165"/>
      <c r="X88" s="165"/>
      <c r="Y88" s="165"/>
      <c r="Z88" s="165"/>
      <c r="AA88" s="165"/>
      <c r="AB88" s="165"/>
      <c r="AC88" s="165"/>
      <c r="AD88" s="165"/>
      <c r="AE88" s="165"/>
      <c r="AF88" s="165"/>
      <c r="AG88" s="165"/>
      <c r="AH88" s="165"/>
      <c r="AI88" s="165"/>
      <c r="AJ88" s="165"/>
      <c r="AK88" s="166"/>
    </row>
    <row r="89" spans="1:38" ht="12.75" customHeight="1">
      <c r="D89" s="12"/>
      <c r="F89" s="85"/>
      <c r="G89" s="82"/>
      <c r="H89" s="85"/>
      <c r="I89" s="36"/>
    </row>
    <row r="90" spans="1:38" ht="12.75" customHeight="1">
      <c r="D90" s="12"/>
      <c r="H90" s="93"/>
      <c r="I90" s="93"/>
      <c r="J90" s="93"/>
      <c r="K90" s="93"/>
      <c r="L90" s="93"/>
    </row>
    <row r="91" spans="1:38" ht="12.75" customHeight="1">
      <c r="D91" s="12"/>
      <c r="H91" s="93"/>
      <c r="I91" s="93"/>
      <c r="J91" s="93"/>
      <c r="K91" s="93"/>
      <c r="L91" s="93"/>
    </row>
    <row r="92" spans="1:38" ht="12.75" customHeight="1">
      <c r="D92" s="12"/>
      <c r="H92" s="93"/>
      <c r="I92" s="93"/>
      <c r="J92" s="93"/>
      <c r="K92" s="93"/>
      <c r="L92" s="93"/>
    </row>
    <row r="93" spans="1:38" ht="12.75" customHeight="1">
      <c r="D93" s="12"/>
      <c r="H93" s="93"/>
      <c r="I93" s="93"/>
      <c r="J93" s="93"/>
      <c r="K93" s="93"/>
      <c r="L93" s="93"/>
    </row>
    <row r="94" spans="1:38" ht="12.75" customHeight="1">
      <c r="H94" s="93"/>
      <c r="I94" s="93"/>
      <c r="J94" s="93"/>
      <c r="K94" s="93"/>
      <c r="L94" s="93"/>
    </row>
    <row r="95" spans="1:38" ht="12.75" customHeight="1">
      <c r="H95" s="93"/>
      <c r="I95" s="93"/>
      <c r="J95" s="93"/>
      <c r="K95" s="93"/>
      <c r="L95" s="93"/>
    </row>
    <row r="96" spans="1:38" ht="12.75" customHeight="1">
      <c r="H96" s="93"/>
      <c r="I96" s="93"/>
      <c r="J96" s="93"/>
      <c r="K96" s="93"/>
      <c r="L96" s="93"/>
    </row>
    <row r="97" spans="8:12" ht="12.75" customHeight="1">
      <c r="H97" s="93"/>
      <c r="I97" s="93"/>
      <c r="J97" s="93"/>
      <c r="K97" s="93"/>
      <c r="L97" s="93"/>
    </row>
    <row r="98" spans="8:12" ht="12.75" customHeight="1">
      <c r="H98" s="93"/>
      <c r="I98" s="93"/>
      <c r="J98" s="93"/>
      <c r="K98" s="93"/>
      <c r="L98" s="93"/>
    </row>
    <row r="99" spans="8:12" ht="12.75" customHeight="1">
      <c r="H99" s="93"/>
      <c r="I99" s="93"/>
      <c r="J99" s="93"/>
      <c r="K99" s="93"/>
      <c r="L99" s="93"/>
    </row>
    <row r="100" spans="8:12" ht="12.75" customHeight="1">
      <c r="H100" s="93"/>
      <c r="I100" s="93"/>
      <c r="J100" s="93"/>
      <c r="K100" s="93"/>
      <c r="L100" s="93"/>
    </row>
    <row r="101" spans="8:12" ht="12.75" customHeight="1">
      <c r="H101" s="93"/>
      <c r="I101" s="93"/>
      <c r="J101" s="93"/>
      <c r="K101" s="93"/>
      <c r="L101" s="93"/>
    </row>
    <row r="102" spans="8:12" ht="12.75" customHeight="1">
      <c r="H102" s="93"/>
      <c r="I102" s="93"/>
      <c r="J102" s="93"/>
      <c r="K102" s="93"/>
      <c r="L102" s="93"/>
    </row>
    <row r="103" spans="8:12" ht="12.75" customHeight="1">
      <c r="H103" s="93"/>
      <c r="I103" s="93"/>
      <c r="J103" s="93"/>
      <c r="K103" s="93"/>
      <c r="L103" s="93"/>
    </row>
    <row r="104" spans="8:12" ht="12.75" customHeight="1">
      <c r="H104" s="93"/>
      <c r="I104" s="93"/>
      <c r="J104" s="93"/>
      <c r="K104" s="93"/>
      <c r="L104" s="93"/>
    </row>
    <row r="105" spans="8:12" ht="12.75" customHeight="1">
      <c r="H105" s="93"/>
      <c r="I105" s="93"/>
      <c r="J105" s="93"/>
      <c r="K105" s="93"/>
      <c r="L105" s="93"/>
    </row>
    <row r="106" spans="8:12" ht="12.75" customHeight="1">
      <c r="H106" s="93"/>
      <c r="I106" s="93"/>
      <c r="J106" s="93"/>
      <c r="K106" s="93"/>
      <c r="L106" s="93"/>
    </row>
  </sheetData>
  <sheetProtection algorithmName="SHA-512" hashValue="Ynlex0SL8bK5vR5zRQLxZytKfnkntAV5QM3y2zVN748H2eJTNOIOkssc4JEl0FvGcPpX3ro7PJaM6y/9VMdGYg==" saltValue="S+SymsjoR87rW5ev1Ft3/A==" spinCount="100000" sheet="1" objects="1" scenarios="1"/>
  <mergeCells count="14">
    <mergeCell ref="A1:C1"/>
    <mergeCell ref="F83:G83"/>
    <mergeCell ref="F84:G84"/>
    <mergeCell ref="J83:K83"/>
    <mergeCell ref="J84:K84"/>
    <mergeCell ref="C3:C4"/>
    <mergeCell ref="J85:K85"/>
    <mergeCell ref="J86:K86"/>
    <mergeCell ref="F85:G85"/>
    <mergeCell ref="F86:G86"/>
    <mergeCell ref="H83:I83"/>
    <mergeCell ref="H84:I84"/>
    <mergeCell ref="H85:I85"/>
    <mergeCell ref="H86:I86"/>
  </mergeCells>
  <phoneticPr fontId="8" type="noConversion"/>
  <dataValidations disablePrompts="1" count="1">
    <dataValidation type="decimal" allowBlank="1" showInputMessage="1" showErrorMessage="1" sqref="G56">
      <formula1>0</formula1>
      <formula2>100</formula2>
    </dataValidation>
  </dataValidations>
  <printOptions horizontalCentered="1"/>
  <pageMargins left="0.11811023622047245" right="0.11811023622047245" top="0.98425196850393704" bottom="0.98425196850393704" header="0.51181102362204722" footer="0.51181102362204722"/>
  <pageSetup paperSize="8" scale="50" orientation="landscape" r:id="rId1"/>
  <headerFooter alignWithMargins="0">
    <oddHeader>&amp;CJutīguma analīze-2&amp;R10.pielikums</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7"/>
    <pageSetUpPr fitToPage="1"/>
  </sheetPr>
  <dimension ref="A1:BQ421"/>
  <sheetViews>
    <sheetView showGridLines="0" zoomScale="90" zoomScaleNormal="90" workbookViewId="0">
      <pane xSplit="2" ySplit="4" topLeftCell="C5" activePane="bottomRight" state="frozen"/>
      <selection pane="topRight" activeCell="C1" sqref="C1"/>
      <selection pane="bottomLeft" activeCell="A5" sqref="A5"/>
      <selection pane="bottomRight" activeCell="E25" sqref="E25"/>
    </sheetView>
  </sheetViews>
  <sheetFormatPr defaultRowHeight="12.75"/>
  <cols>
    <col min="1" max="1" width="7.85546875" style="39" customWidth="1"/>
    <col min="2" max="2" width="59.42578125" style="39" customWidth="1"/>
    <col min="3" max="3" width="11.28515625" style="39" customWidth="1"/>
    <col min="4" max="4" width="12.140625" style="39" customWidth="1"/>
    <col min="5" max="5" width="12.28515625" style="39" customWidth="1"/>
    <col min="6" max="6" width="12.140625" style="39" customWidth="1"/>
    <col min="7" max="7" width="13.28515625" style="39" customWidth="1"/>
    <col min="8" max="8" width="12.42578125" style="39" customWidth="1"/>
    <col min="9" max="26" width="11.28515625" style="39" customWidth="1"/>
    <col min="27" max="69" width="9.140625" style="69"/>
    <col min="70" max="16384" width="9.140625" style="39"/>
  </cols>
  <sheetData>
    <row r="1" spans="1:69" s="417" customFormat="1" ht="27" customHeight="1">
      <c r="A1" s="1068" t="s">
        <v>407</v>
      </c>
      <c r="B1" s="1068"/>
      <c r="C1" s="416"/>
      <c r="D1" s="416"/>
      <c r="E1" s="571"/>
      <c r="F1" s="416"/>
      <c r="G1" s="416"/>
      <c r="H1" s="416"/>
      <c r="I1" s="416"/>
      <c r="J1" s="416"/>
      <c r="K1" s="416"/>
      <c r="L1" s="416"/>
      <c r="M1" s="416"/>
      <c r="N1" s="416"/>
      <c r="O1" s="416"/>
      <c r="P1" s="416"/>
      <c r="Q1" s="416"/>
      <c r="R1" s="416"/>
      <c r="S1" s="416"/>
      <c r="T1" s="416"/>
      <c r="U1" s="416"/>
      <c r="V1" s="416"/>
      <c r="W1" s="416"/>
      <c r="X1" s="416"/>
      <c r="Y1" s="416"/>
      <c r="Z1" s="416"/>
      <c r="AA1" s="416"/>
      <c r="AB1" s="416"/>
      <c r="AC1" s="416"/>
      <c r="AD1" s="416"/>
      <c r="AE1" s="416"/>
      <c r="AF1" s="416"/>
      <c r="AG1" s="416"/>
      <c r="AH1" s="416"/>
      <c r="AI1" s="416"/>
      <c r="AJ1" s="416"/>
      <c r="AK1" s="416"/>
      <c r="AL1" s="416"/>
      <c r="AM1" s="416"/>
      <c r="AN1" s="416"/>
      <c r="AO1" s="416"/>
      <c r="AP1" s="416"/>
      <c r="AQ1" s="416"/>
      <c r="AR1" s="416"/>
      <c r="AS1" s="416"/>
      <c r="AT1" s="416"/>
      <c r="AU1" s="416"/>
      <c r="AV1" s="416"/>
      <c r="AW1" s="416"/>
      <c r="AX1" s="416"/>
      <c r="AY1" s="416"/>
      <c r="AZ1" s="416"/>
      <c r="BA1" s="416"/>
      <c r="BB1" s="416"/>
      <c r="BC1" s="416"/>
      <c r="BD1" s="416"/>
      <c r="BE1" s="416"/>
      <c r="BF1" s="416"/>
      <c r="BG1" s="416"/>
      <c r="BH1" s="416"/>
      <c r="BI1" s="416"/>
      <c r="BJ1" s="416"/>
      <c r="BK1" s="416"/>
      <c r="BL1" s="416"/>
      <c r="BM1" s="416"/>
      <c r="BN1" s="416"/>
      <c r="BO1" s="416"/>
      <c r="BP1" s="416"/>
      <c r="BQ1" s="416"/>
    </row>
    <row r="2" spans="1:69" ht="24.95" customHeight="1">
      <c r="A2" s="1009" t="s">
        <v>412</v>
      </c>
      <c r="B2" s="1009"/>
      <c r="C2" s="1009"/>
      <c r="D2" s="69"/>
      <c r="E2" s="69"/>
      <c r="F2" s="69"/>
      <c r="G2" s="69"/>
      <c r="H2" s="69"/>
      <c r="I2" s="69"/>
      <c r="J2" s="69"/>
      <c r="K2" s="69"/>
      <c r="L2" s="69"/>
      <c r="M2" s="69"/>
      <c r="N2" s="69"/>
      <c r="O2" s="69"/>
      <c r="P2" s="69"/>
      <c r="Q2" s="69"/>
      <c r="R2" s="69"/>
      <c r="S2" s="69"/>
      <c r="T2" s="69"/>
      <c r="U2" s="69"/>
      <c r="V2" s="69"/>
      <c r="W2" s="69"/>
      <c r="X2" s="69"/>
      <c r="Y2" s="69"/>
      <c r="Z2" s="69"/>
    </row>
    <row r="3" spans="1:69" ht="12.75" customHeight="1">
      <c r="A3" s="1010" t="s">
        <v>162</v>
      </c>
      <c r="B3" s="1011" t="s">
        <v>191</v>
      </c>
      <c r="C3" s="1013" t="s">
        <v>192</v>
      </c>
      <c r="D3" s="1013"/>
      <c r="E3" s="1013" t="s">
        <v>213</v>
      </c>
      <c r="F3" s="1013"/>
      <c r="G3" s="548"/>
      <c r="H3" s="1013" t="s">
        <v>398</v>
      </c>
      <c r="I3" s="1013"/>
      <c r="J3" s="1013" t="str">
        <f>'Dati par projektu'!C9</f>
        <v>Izvēlieties gadu</v>
      </c>
      <c r="K3" s="1013"/>
      <c r="L3" s="1013" t="e">
        <f>J3+1</f>
        <v>#VALUE!</v>
      </c>
      <c r="M3" s="1013"/>
      <c r="N3" s="1013" t="e">
        <f t="shared" ref="N3" si="0">L3+1</f>
        <v>#VALUE!</v>
      </c>
      <c r="O3" s="1013"/>
      <c r="P3" s="1013" t="e">
        <f t="shared" ref="P3" si="1">N3+1</f>
        <v>#VALUE!</v>
      </c>
      <c r="Q3" s="1013"/>
      <c r="R3" s="1013" t="e">
        <f t="shared" ref="R3" si="2">P3+1</f>
        <v>#VALUE!</v>
      </c>
      <c r="S3" s="1013"/>
      <c r="T3" s="1013" t="e">
        <f t="shared" ref="T3" si="3">R3+1</f>
        <v>#VALUE!</v>
      </c>
      <c r="U3" s="1013"/>
      <c r="V3" s="1013" t="e">
        <f t="shared" ref="V3" si="4">T3+1</f>
        <v>#VALUE!</v>
      </c>
      <c r="W3" s="1013"/>
      <c r="X3" s="1013" t="e">
        <f t="shared" ref="X3" si="5">V3+1</f>
        <v>#VALUE!</v>
      </c>
      <c r="Y3" s="1013"/>
      <c r="Z3" s="69"/>
      <c r="AE3" s="419"/>
      <c r="AF3" s="419"/>
      <c r="AG3" s="419"/>
      <c r="AH3" s="419"/>
      <c r="AI3" s="419"/>
      <c r="AJ3" s="419"/>
      <c r="AK3" s="419"/>
      <c r="AL3" s="419"/>
      <c r="AM3" s="419"/>
      <c r="AN3" s="419"/>
      <c r="AO3" s="419"/>
      <c r="AP3" s="419"/>
      <c r="AQ3" s="419"/>
      <c r="AR3" s="419"/>
      <c r="AS3" s="419"/>
      <c r="AT3" s="419"/>
      <c r="AV3" s="420">
        <v>0.55000000000000004</v>
      </c>
      <c r="BQ3" s="39"/>
    </row>
    <row r="4" spans="1:69" ht="38.25">
      <c r="A4" s="1010"/>
      <c r="B4" s="1011" t="s">
        <v>195</v>
      </c>
      <c r="C4" s="549" t="s">
        <v>179</v>
      </c>
      <c r="D4" s="549" t="s">
        <v>15</v>
      </c>
      <c r="E4" s="549" t="s">
        <v>193</v>
      </c>
      <c r="F4" s="549" t="s">
        <v>194</v>
      </c>
      <c r="G4" s="548" t="s">
        <v>216</v>
      </c>
      <c r="H4" s="422" t="s">
        <v>214</v>
      </c>
      <c r="I4" s="422" t="s">
        <v>215</v>
      </c>
      <c r="J4" s="422" t="s">
        <v>214</v>
      </c>
      <c r="K4" s="422" t="s">
        <v>215</v>
      </c>
      <c r="L4" s="422" t="s">
        <v>214</v>
      </c>
      <c r="M4" s="422" t="s">
        <v>215</v>
      </c>
      <c r="N4" s="422" t="s">
        <v>214</v>
      </c>
      <c r="O4" s="422" t="s">
        <v>215</v>
      </c>
      <c r="P4" s="422" t="s">
        <v>214</v>
      </c>
      <c r="Q4" s="422" t="s">
        <v>215</v>
      </c>
      <c r="R4" s="422" t="s">
        <v>214</v>
      </c>
      <c r="S4" s="422" t="s">
        <v>215</v>
      </c>
      <c r="T4" s="422" t="s">
        <v>214</v>
      </c>
      <c r="U4" s="422" t="s">
        <v>215</v>
      </c>
      <c r="V4" s="422" t="s">
        <v>214</v>
      </c>
      <c r="W4" s="422" t="s">
        <v>215</v>
      </c>
      <c r="X4" s="422" t="s">
        <v>214</v>
      </c>
      <c r="Y4" s="422" t="s">
        <v>215</v>
      </c>
      <c r="Z4" s="69"/>
      <c r="AE4" s="419"/>
      <c r="AF4" s="419"/>
      <c r="AG4" s="419"/>
      <c r="AH4" s="419"/>
      <c r="AI4" s="419"/>
      <c r="AJ4" s="419"/>
      <c r="AK4" s="419"/>
      <c r="AL4" s="419"/>
      <c r="AM4" s="419"/>
      <c r="AN4" s="419"/>
      <c r="AO4" s="419"/>
      <c r="AP4" s="419"/>
      <c r="AQ4" s="419"/>
      <c r="AR4" s="419"/>
      <c r="AS4" s="419"/>
      <c r="AT4" s="419"/>
      <c r="AV4" s="420">
        <v>0.45</v>
      </c>
      <c r="BQ4" s="39"/>
    </row>
    <row r="5" spans="1:69" s="34" customFormat="1" ht="13.5" customHeight="1">
      <c r="A5" s="939" t="s">
        <v>160</v>
      </c>
      <c r="B5" s="940" t="s">
        <v>713</v>
      </c>
      <c r="C5" s="954">
        <f>E5+F5</f>
        <v>0</v>
      </c>
      <c r="D5" s="955" t="e">
        <f>C5/$C$35</f>
        <v>#DIV/0!</v>
      </c>
      <c r="E5" s="954">
        <f>SUM('1.A. Iesniedzējs'!F5,'1.B. Iesniedzējs'!F5)</f>
        <v>0</v>
      </c>
      <c r="F5" s="954">
        <f>SUM('1.A. Iesniedzējs'!G5,'1.B. Iesniedzējs'!G5)</f>
        <v>0</v>
      </c>
      <c r="G5" s="954">
        <f>SUM('1.A. Iesniedzējs'!H5,'1.B. Iesniedzējs'!H5)</f>
        <v>0</v>
      </c>
      <c r="H5" s="954">
        <f>SUM('1.A. Iesniedzējs'!I5,'1.B. Iesniedzējs'!I5)</f>
        <v>0</v>
      </c>
      <c r="I5" s="954">
        <f>SUM('1.A. Iesniedzējs'!J5,'1.B. Iesniedzējs'!J5)</f>
        <v>0</v>
      </c>
      <c r="J5" s="954">
        <f>SUM('1.A. Iesniedzējs'!K5,'1.B. Iesniedzējs'!K5)</f>
        <v>0</v>
      </c>
      <c r="K5" s="954">
        <f>SUM('1.A. Iesniedzējs'!L5,'1.B. Iesniedzējs'!L5)</f>
        <v>0</v>
      </c>
      <c r="L5" s="954">
        <f>SUM('1.A. Iesniedzējs'!M5,'1.B. Iesniedzējs'!M5)</f>
        <v>0</v>
      </c>
      <c r="M5" s="954">
        <f>SUM('1.A. Iesniedzējs'!N5,'1.B. Iesniedzējs'!N5)</f>
        <v>0</v>
      </c>
      <c r="N5" s="954">
        <f>SUM('1.A. Iesniedzējs'!O5,'1.B. Iesniedzējs'!O5)</f>
        <v>0</v>
      </c>
      <c r="O5" s="954">
        <f>SUM('1.A. Iesniedzējs'!P5,'1.B. Iesniedzējs'!P5)</f>
        <v>0</v>
      </c>
      <c r="P5" s="954">
        <f>SUM('1.A. Iesniedzējs'!Q5,'1.B. Iesniedzējs'!Q5)</f>
        <v>0</v>
      </c>
      <c r="Q5" s="954">
        <f>SUM('1.A. Iesniedzējs'!R5,'1.B. Iesniedzējs'!R5)</f>
        <v>0</v>
      </c>
      <c r="R5" s="954">
        <f>SUM('1.A. Iesniedzējs'!S5,'1.B. Iesniedzējs'!S5)</f>
        <v>0</v>
      </c>
      <c r="S5" s="954">
        <f>SUM('1.A. Iesniedzējs'!T5,'1.B. Iesniedzējs'!T5)</f>
        <v>0</v>
      </c>
      <c r="T5" s="954">
        <f>SUM('1.A. Iesniedzējs'!U5,'1.B. Iesniedzējs'!U5)</f>
        <v>0</v>
      </c>
      <c r="U5" s="954">
        <f>SUM('1.A. Iesniedzējs'!V5,'1.B. Iesniedzējs'!V5)</f>
        <v>0</v>
      </c>
      <c r="V5" s="954">
        <f>SUM('1.A. Iesniedzējs'!W5,'1.B. Iesniedzējs'!W5)</f>
        <v>0</v>
      </c>
      <c r="W5" s="954">
        <f>SUM('1.A. Iesniedzējs'!X5,'1.B. Iesniedzējs'!X5)</f>
        <v>0</v>
      </c>
      <c r="X5" s="954">
        <f>SUM('1.A. Iesniedzējs'!Y5,'1.B. Iesniedzējs'!Y5)</f>
        <v>0</v>
      </c>
      <c r="Y5" s="954">
        <f>SUM('1.A. Iesniedzējs'!Z5,'1.B. Iesniedzējs'!Z5)</f>
        <v>0</v>
      </c>
      <c r="Z5" s="69"/>
      <c r="AA5" s="69"/>
      <c r="AB5" s="69"/>
      <c r="AC5" s="69"/>
      <c r="AD5" s="69"/>
      <c r="AE5" s="419"/>
      <c r="AF5" s="419"/>
      <c r="AG5" s="419"/>
      <c r="AH5" s="419"/>
      <c r="AI5" s="419"/>
      <c r="AJ5" s="419"/>
      <c r="AK5" s="419"/>
      <c r="AL5" s="419"/>
      <c r="AM5" s="419"/>
      <c r="AN5" s="419"/>
      <c r="AO5" s="419"/>
      <c r="AP5" s="419"/>
      <c r="AQ5" s="419"/>
      <c r="AR5" s="419"/>
      <c r="AS5" s="419"/>
      <c r="AT5" s="419"/>
      <c r="AU5" s="69"/>
      <c r="AV5" s="420">
        <v>0.35</v>
      </c>
      <c r="AW5" s="69"/>
      <c r="AX5" s="69"/>
      <c r="AY5" s="69"/>
      <c r="AZ5" s="69"/>
      <c r="BA5" s="69"/>
      <c r="BB5" s="69"/>
      <c r="BC5" s="69"/>
      <c r="BD5" s="69"/>
      <c r="BE5" s="69"/>
      <c r="BF5" s="69"/>
      <c r="BG5" s="69"/>
      <c r="BH5" s="69"/>
      <c r="BI5" s="69"/>
      <c r="BJ5" s="69"/>
      <c r="BK5" s="69"/>
      <c r="BL5" s="69"/>
      <c r="BM5" s="69"/>
      <c r="BN5" s="69"/>
      <c r="BO5" s="69"/>
      <c r="BP5" s="69"/>
    </row>
    <row r="6" spans="1:69" ht="13.5" customHeight="1">
      <c r="A6" s="939" t="s">
        <v>159</v>
      </c>
      <c r="B6" s="940" t="s">
        <v>487</v>
      </c>
      <c r="C6" s="954">
        <f t="shared" ref="C6:C34" si="6">E6+F6</f>
        <v>0</v>
      </c>
      <c r="D6" s="955" t="e">
        <f t="shared" ref="D6:D35" si="7">C6/$C$35</f>
        <v>#DIV/0!</v>
      </c>
      <c r="E6" s="954">
        <f>SUM('1.A. Iesniedzējs'!F6,'1.B. Iesniedzējs'!F6)</f>
        <v>0</v>
      </c>
      <c r="F6" s="954">
        <f>SUM('1.A. Iesniedzējs'!G6,'1.B. Iesniedzējs'!G6)</f>
        <v>0</v>
      </c>
      <c r="G6" s="954">
        <f>SUM('1.A. Iesniedzējs'!H6,'1.B. Iesniedzējs'!H6)</f>
        <v>0</v>
      </c>
      <c r="H6" s="954">
        <f>SUM('1.A. Iesniedzējs'!I6,'1.B. Iesniedzējs'!I6)</f>
        <v>0</v>
      </c>
      <c r="I6" s="954">
        <f>SUM('1.A. Iesniedzējs'!J6,'1.B. Iesniedzējs'!J6)</f>
        <v>0</v>
      </c>
      <c r="J6" s="954">
        <f>SUM('1.A. Iesniedzējs'!K6,'1.B. Iesniedzējs'!K6)</f>
        <v>0</v>
      </c>
      <c r="K6" s="954">
        <f>SUM('1.A. Iesniedzējs'!L6,'1.B. Iesniedzējs'!L6)</f>
        <v>0</v>
      </c>
      <c r="L6" s="954">
        <f>SUM('1.A. Iesniedzējs'!M6,'1.B. Iesniedzējs'!M6)</f>
        <v>0</v>
      </c>
      <c r="M6" s="954">
        <f>SUM('1.A. Iesniedzējs'!N6,'1.B. Iesniedzējs'!N6)</f>
        <v>0</v>
      </c>
      <c r="N6" s="954">
        <f>SUM('1.A. Iesniedzējs'!O6,'1.B. Iesniedzējs'!O6)</f>
        <v>0</v>
      </c>
      <c r="O6" s="954">
        <f>SUM('1.A. Iesniedzējs'!P6,'1.B. Iesniedzējs'!P6)</f>
        <v>0</v>
      </c>
      <c r="P6" s="954">
        <f>SUM('1.A. Iesniedzējs'!Q6,'1.B. Iesniedzējs'!Q6)</f>
        <v>0</v>
      </c>
      <c r="Q6" s="954">
        <f>SUM('1.A. Iesniedzējs'!R6,'1.B. Iesniedzējs'!R6)</f>
        <v>0</v>
      </c>
      <c r="R6" s="954">
        <f>SUM('1.A. Iesniedzējs'!S6,'1.B. Iesniedzējs'!S6)</f>
        <v>0</v>
      </c>
      <c r="S6" s="954">
        <f>SUM('1.A. Iesniedzējs'!T6,'1.B. Iesniedzējs'!T6)</f>
        <v>0</v>
      </c>
      <c r="T6" s="954">
        <f>SUM('1.A. Iesniedzējs'!U6,'1.B. Iesniedzējs'!U6)</f>
        <v>0</v>
      </c>
      <c r="U6" s="954">
        <f>SUM('1.A. Iesniedzējs'!V6,'1.B. Iesniedzējs'!V6)</f>
        <v>0</v>
      </c>
      <c r="V6" s="954">
        <f>SUM('1.A. Iesniedzējs'!W6,'1.B. Iesniedzējs'!W6)</f>
        <v>0</v>
      </c>
      <c r="W6" s="954">
        <f>SUM('1.A. Iesniedzējs'!X6,'1.B. Iesniedzējs'!X6)</f>
        <v>0</v>
      </c>
      <c r="X6" s="954">
        <f>SUM('1.A. Iesniedzējs'!Y6,'1.B. Iesniedzējs'!Y6)</f>
        <v>0</v>
      </c>
      <c r="Y6" s="954">
        <f>SUM('1.A. Iesniedzējs'!Z6,'1.B. Iesniedzējs'!Z6)</f>
        <v>0</v>
      </c>
      <c r="Z6" s="69"/>
      <c r="AE6" s="419"/>
      <c r="AF6" s="419"/>
      <c r="AG6" s="419"/>
      <c r="AH6" s="419"/>
      <c r="AI6" s="419"/>
      <c r="AJ6" s="419"/>
      <c r="AK6" s="419"/>
      <c r="AL6" s="419"/>
      <c r="AM6" s="419"/>
      <c r="AN6" s="419"/>
      <c r="AO6" s="419"/>
      <c r="AP6" s="419"/>
      <c r="AQ6" s="419"/>
      <c r="AR6" s="419"/>
      <c r="AS6" s="419"/>
      <c r="AT6" s="419"/>
      <c r="AV6" s="218"/>
      <c r="BQ6" s="39"/>
    </row>
    <row r="7" spans="1:69" ht="13.5" customHeight="1">
      <c r="A7" s="941" t="s">
        <v>14</v>
      </c>
      <c r="B7" s="469" t="s">
        <v>716</v>
      </c>
      <c r="C7" s="956">
        <f t="shared" si="6"/>
        <v>0</v>
      </c>
      <c r="D7" s="957" t="e">
        <f t="shared" si="7"/>
        <v>#DIV/0!</v>
      </c>
      <c r="E7" s="956">
        <f>SUM('1.A. Iesniedzējs'!F7,'1.B. Iesniedzējs'!F7)</f>
        <v>0</v>
      </c>
      <c r="F7" s="956">
        <f>SUM('1.A. Iesniedzējs'!G7,'1.B. Iesniedzējs'!G7)</f>
        <v>0</v>
      </c>
      <c r="G7" s="956">
        <f>SUM('1.A. Iesniedzējs'!H7,'1.B. Iesniedzējs'!H7)</f>
        <v>0</v>
      </c>
      <c r="H7" s="956">
        <f>SUM('1.A. Iesniedzējs'!I7,'1.B. Iesniedzējs'!I7)</f>
        <v>0</v>
      </c>
      <c r="I7" s="956">
        <f>SUM('1.A. Iesniedzējs'!J7,'1.B. Iesniedzējs'!J7)</f>
        <v>0</v>
      </c>
      <c r="J7" s="956">
        <f>SUM('1.A. Iesniedzējs'!K7,'1.B. Iesniedzējs'!K7)</f>
        <v>0</v>
      </c>
      <c r="K7" s="956">
        <f>SUM('1.A. Iesniedzējs'!L7,'1.B. Iesniedzējs'!L7)</f>
        <v>0</v>
      </c>
      <c r="L7" s="956">
        <f>SUM('1.A. Iesniedzējs'!M7,'1.B. Iesniedzējs'!M7)</f>
        <v>0</v>
      </c>
      <c r="M7" s="956">
        <f>SUM('1.A. Iesniedzējs'!N7,'1.B. Iesniedzējs'!N7)</f>
        <v>0</v>
      </c>
      <c r="N7" s="956">
        <f>SUM('1.A. Iesniedzējs'!O7,'1.B. Iesniedzējs'!O7)</f>
        <v>0</v>
      </c>
      <c r="O7" s="956">
        <f>SUM('1.A. Iesniedzējs'!P7,'1.B. Iesniedzējs'!P7)</f>
        <v>0</v>
      </c>
      <c r="P7" s="956">
        <f>SUM('1.A. Iesniedzējs'!Q7,'1.B. Iesniedzējs'!Q7)</f>
        <v>0</v>
      </c>
      <c r="Q7" s="956">
        <f>SUM('1.A. Iesniedzējs'!R7,'1.B. Iesniedzējs'!R7)</f>
        <v>0</v>
      </c>
      <c r="R7" s="956">
        <f>SUM('1.A. Iesniedzējs'!S7,'1.B. Iesniedzējs'!S7)</f>
        <v>0</v>
      </c>
      <c r="S7" s="956">
        <f>SUM('1.A. Iesniedzējs'!T7,'1.B. Iesniedzējs'!T7)</f>
        <v>0</v>
      </c>
      <c r="T7" s="956">
        <f>SUM('1.A. Iesniedzējs'!U7,'1.B. Iesniedzējs'!U7)</f>
        <v>0</v>
      </c>
      <c r="U7" s="956">
        <f>SUM('1.A. Iesniedzējs'!V7,'1.B. Iesniedzējs'!V7)</f>
        <v>0</v>
      </c>
      <c r="V7" s="956">
        <f>SUM('1.A. Iesniedzējs'!W7,'1.B. Iesniedzējs'!W7)</f>
        <v>0</v>
      </c>
      <c r="W7" s="956">
        <f>SUM('1.A. Iesniedzējs'!X7,'1.B. Iesniedzējs'!X7)</f>
        <v>0</v>
      </c>
      <c r="X7" s="956">
        <f>SUM('1.A. Iesniedzējs'!Y7,'1.B. Iesniedzējs'!Y7)</f>
        <v>0</v>
      </c>
      <c r="Y7" s="956">
        <f>SUM('1.A. Iesniedzējs'!Z7,'1.B. Iesniedzējs'!Z7)</f>
        <v>0</v>
      </c>
      <c r="Z7" s="69"/>
      <c r="AE7" s="419"/>
      <c r="AF7" s="419"/>
      <c r="AG7" s="419"/>
      <c r="AH7" s="419"/>
      <c r="AI7" s="419"/>
      <c r="AJ7" s="419"/>
      <c r="AK7" s="419"/>
      <c r="AL7" s="419"/>
      <c r="AM7" s="419"/>
      <c r="AN7" s="419"/>
      <c r="AO7" s="419"/>
      <c r="AP7" s="419"/>
      <c r="AQ7" s="419"/>
      <c r="AR7" s="419"/>
      <c r="AS7" s="419"/>
      <c r="AT7" s="419"/>
      <c r="AV7" s="218"/>
      <c r="BQ7" s="39"/>
    </row>
    <row r="8" spans="1:69" ht="13.5" customHeight="1">
      <c r="A8" s="939" t="s">
        <v>712</v>
      </c>
      <c r="B8" s="940" t="s">
        <v>237</v>
      </c>
      <c r="C8" s="954">
        <f t="shared" si="6"/>
        <v>0</v>
      </c>
      <c r="D8" s="955" t="e">
        <f t="shared" si="7"/>
        <v>#DIV/0!</v>
      </c>
      <c r="E8" s="954">
        <f>SUM('1.A. Iesniedzējs'!F8,'1.B. Iesniedzējs'!F8)</f>
        <v>0</v>
      </c>
      <c r="F8" s="954">
        <f>SUM('1.A. Iesniedzējs'!G8,'1.B. Iesniedzējs'!G8)</f>
        <v>0</v>
      </c>
      <c r="G8" s="954">
        <f>SUM('1.A. Iesniedzējs'!H8,'1.B. Iesniedzējs'!H8)</f>
        <v>0</v>
      </c>
      <c r="H8" s="954">
        <f>SUM('1.A. Iesniedzējs'!I8,'1.B. Iesniedzējs'!I8)</f>
        <v>0</v>
      </c>
      <c r="I8" s="954">
        <f>SUM('1.A. Iesniedzējs'!J8,'1.B. Iesniedzējs'!J8)</f>
        <v>0</v>
      </c>
      <c r="J8" s="954">
        <f>SUM('1.A. Iesniedzējs'!K8,'1.B. Iesniedzējs'!K8)</f>
        <v>0</v>
      </c>
      <c r="K8" s="954">
        <f>SUM('1.A. Iesniedzējs'!L8,'1.B. Iesniedzējs'!L8)</f>
        <v>0</v>
      </c>
      <c r="L8" s="954">
        <f>SUM('1.A. Iesniedzējs'!M8,'1.B. Iesniedzējs'!M8)</f>
        <v>0</v>
      </c>
      <c r="M8" s="954">
        <f>SUM('1.A. Iesniedzējs'!N8,'1.B. Iesniedzējs'!N8)</f>
        <v>0</v>
      </c>
      <c r="N8" s="954">
        <f>SUM('1.A. Iesniedzējs'!O8,'1.B. Iesniedzējs'!O8)</f>
        <v>0</v>
      </c>
      <c r="O8" s="954">
        <f>SUM('1.A. Iesniedzējs'!P8,'1.B. Iesniedzējs'!P8)</f>
        <v>0</v>
      </c>
      <c r="P8" s="954">
        <f>SUM('1.A. Iesniedzējs'!Q8,'1.B. Iesniedzējs'!Q8)</f>
        <v>0</v>
      </c>
      <c r="Q8" s="954">
        <f>SUM('1.A. Iesniedzējs'!R8,'1.B. Iesniedzējs'!R8)</f>
        <v>0</v>
      </c>
      <c r="R8" s="954">
        <f>SUM('1.A. Iesniedzējs'!S8,'1.B. Iesniedzējs'!S8)</f>
        <v>0</v>
      </c>
      <c r="S8" s="954">
        <f>SUM('1.A. Iesniedzējs'!T8,'1.B. Iesniedzējs'!T8)</f>
        <v>0</v>
      </c>
      <c r="T8" s="954">
        <f>SUM('1.A. Iesniedzējs'!U8,'1.B. Iesniedzējs'!U8)</f>
        <v>0</v>
      </c>
      <c r="U8" s="954">
        <f>SUM('1.A. Iesniedzējs'!V8,'1.B. Iesniedzējs'!V8)</f>
        <v>0</v>
      </c>
      <c r="V8" s="954">
        <f>SUM('1.A. Iesniedzējs'!W8,'1.B. Iesniedzējs'!W8)</f>
        <v>0</v>
      </c>
      <c r="W8" s="954">
        <f>SUM('1.A. Iesniedzējs'!X8,'1.B. Iesniedzējs'!X8)</f>
        <v>0</v>
      </c>
      <c r="X8" s="954">
        <f>SUM('1.A. Iesniedzējs'!Y8,'1.B. Iesniedzējs'!Y8)</f>
        <v>0</v>
      </c>
      <c r="Y8" s="954">
        <f>SUM('1.A. Iesniedzējs'!Z8,'1.B. Iesniedzējs'!Z8)</f>
        <v>0</v>
      </c>
      <c r="Z8" s="69"/>
      <c r="AE8" s="419"/>
      <c r="AF8" s="419"/>
      <c r="AG8" s="419"/>
      <c r="AH8" s="419"/>
      <c r="AI8" s="419"/>
      <c r="AJ8" s="419"/>
      <c r="AK8" s="419"/>
      <c r="AL8" s="419"/>
      <c r="AM8" s="419"/>
      <c r="AN8" s="419"/>
      <c r="AO8" s="419"/>
      <c r="AP8" s="419"/>
      <c r="AQ8" s="419"/>
      <c r="AR8" s="419"/>
      <c r="AS8" s="419"/>
      <c r="AT8" s="419"/>
      <c r="AV8" s="218"/>
      <c r="BQ8" s="39"/>
    </row>
    <row r="9" spans="1:69" ht="13.5" customHeight="1">
      <c r="A9" s="939" t="s">
        <v>105</v>
      </c>
      <c r="B9" s="940" t="s">
        <v>239</v>
      </c>
      <c r="C9" s="954">
        <f t="shared" si="6"/>
        <v>0</v>
      </c>
      <c r="D9" s="955" t="e">
        <f t="shared" si="7"/>
        <v>#DIV/0!</v>
      </c>
      <c r="E9" s="954">
        <f>SUM('1.A. Iesniedzējs'!F9,'1.B. Iesniedzējs'!F9)</f>
        <v>0</v>
      </c>
      <c r="F9" s="954">
        <f>SUM('1.A. Iesniedzējs'!G9,'1.B. Iesniedzējs'!G9)</f>
        <v>0</v>
      </c>
      <c r="G9" s="954">
        <f>SUM('1.A. Iesniedzējs'!H9,'1.B. Iesniedzējs'!H9)</f>
        <v>0</v>
      </c>
      <c r="H9" s="954">
        <f>SUM('1.A. Iesniedzējs'!I9,'1.B. Iesniedzējs'!I9)</f>
        <v>0</v>
      </c>
      <c r="I9" s="954">
        <f>SUM('1.A. Iesniedzējs'!J9,'1.B. Iesniedzējs'!J9)</f>
        <v>0</v>
      </c>
      <c r="J9" s="954">
        <f>SUM('1.A. Iesniedzējs'!K9,'1.B. Iesniedzējs'!K9)</f>
        <v>0</v>
      </c>
      <c r="K9" s="954">
        <f>SUM('1.A. Iesniedzējs'!L9,'1.B. Iesniedzējs'!L9)</f>
        <v>0</v>
      </c>
      <c r="L9" s="954">
        <f>SUM('1.A. Iesniedzējs'!M9,'1.B. Iesniedzējs'!M9)</f>
        <v>0</v>
      </c>
      <c r="M9" s="954">
        <f>SUM('1.A. Iesniedzējs'!N9,'1.B. Iesniedzējs'!N9)</f>
        <v>0</v>
      </c>
      <c r="N9" s="954">
        <f>SUM('1.A. Iesniedzējs'!O9,'1.B. Iesniedzējs'!O9)</f>
        <v>0</v>
      </c>
      <c r="O9" s="954">
        <f>SUM('1.A. Iesniedzējs'!P9,'1.B. Iesniedzējs'!P9)</f>
        <v>0</v>
      </c>
      <c r="P9" s="954">
        <f>SUM('1.A. Iesniedzējs'!Q9,'1.B. Iesniedzējs'!Q9)</f>
        <v>0</v>
      </c>
      <c r="Q9" s="954">
        <f>SUM('1.A. Iesniedzējs'!R9,'1.B. Iesniedzējs'!R9)</f>
        <v>0</v>
      </c>
      <c r="R9" s="954">
        <f>SUM('1.A. Iesniedzējs'!S9,'1.B. Iesniedzējs'!S9)</f>
        <v>0</v>
      </c>
      <c r="S9" s="954">
        <f>SUM('1.A. Iesniedzējs'!T9,'1.B. Iesniedzējs'!T9)</f>
        <v>0</v>
      </c>
      <c r="T9" s="954">
        <f>SUM('1.A. Iesniedzējs'!U9,'1.B. Iesniedzējs'!U9)</f>
        <v>0</v>
      </c>
      <c r="U9" s="954">
        <f>SUM('1.A. Iesniedzējs'!V9,'1.B. Iesniedzējs'!V9)</f>
        <v>0</v>
      </c>
      <c r="V9" s="954">
        <f>SUM('1.A. Iesniedzējs'!W9,'1.B. Iesniedzējs'!W9)</f>
        <v>0</v>
      </c>
      <c r="W9" s="954">
        <f>SUM('1.A. Iesniedzējs'!X9,'1.B. Iesniedzējs'!X9)</f>
        <v>0</v>
      </c>
      <c r="X9" s="954">
        <f>SUM('1.A. Iesniedzējs'!Y9,'1.B. Iesniedzējs'!Y9)</f>
        <v>0</v>
      </c>
      <c r="Y9" s="954">
        <f>SUM('1.A. Iesniedzējs'!Z9,'1.B. Iesniedzējs'!Z9)</f>
        <v>0</v>
      </c>
      <c r="Z9" s="69"/>
      <c r="AE9" s="419"/>
      <c r="AF9" s="419"/>
      <c r="AG9" s="419"/>
      <c r="AH9" s="419"/>
      <c r="AI9" s="419"/>
      <c r="AJ9" s="419"/>
      <c r="AK9" s="419"/>
      <c r="AL9" s="419"/>
      <c r="AM9" s="419"/>
      <c r="AN9" s="419"/>
      <c r="AO9" s="419"/>
      <c r="AP9" s="419"/>
      <c r="AQ9" s="419"/>
      <c r="AR9" s="419"/>
      <c r="AS9" s="419"/>
      <c r="AT9" s="419"/>
      <c r="BQ9" s="39"/>
    </row>
    <row r="10" spans="1:69" ht="13.5" customHeight="1">
      <c r="A10" s="941" t="s">
        <v>717</v>
      </c>
      <c r="B10" s="469" t="s">
        <v>714</v>
      </c>
      <c r="C10" s="956">
        <f t="shared" si="6"/>
        <v>0</v>
      </c>
      <c r="D10" s="957" t="e">
        <f t="shared" si="7"/>
        <v>#DIV/0!</v>
      </c>
      <c r="E10" s="956">
        <f>SUM('1.A. Iesniedzējs'!F10,'1.B. Iesniedzējs'!F10)</f>
        <v>0</v>
      </c>
      <c r="F10" s="956">
        <f>SUM('1.A. Iesniedzējs'!G10,'1.B. Iesniedzējs'!G10)</f>
        <v>0</v>
      </c>
      <c r="G10" s="956">
        <f>SUM('1.A. Iesniedzējs'!H10,'1.B. Iesniedzējs'!H10)</f>
        <v>0</v>
      </c>
      <c r="H10" s="956">
        <f>SUM('1.A. Iesniedzējs'!I10,'1.B. Iesniedzējs'!I10)</f>
        <v>0</v>
      </c>
      <c r="I10" s="956">
        <f>SUM('1.A. Iesniedzējs'!J10,'1.B. Iesniedzējs'!J10)</f>
        <v>0</v>
      </c>
      <c r="J10" s="956">
        <f>SUM('1.A. Iesniedzējs'!K10,'1.B. Iesniedzējs'!K10)</f>
        <v>0</v>
      </c>
      <c r="K10" s="956">
        <f>SUM('1.A. Iesniedzējs'!L10,'1.B. Iesniedzējs'!L10)</f>
        <v>0</v>
      </c>
      <c r="L10" s="956">
        <f>SUM('1.A. Iesniedzējs'!M10,'1.B. Iesniedzējs'!M10)</f>
        <v>0</v>
      </c>
      <c r="M10" s="956">
        <f>SUM('1.A. Iesniedzējs'!N10,'1.B. Iesniedzējs'!N10)</f>
        <v>0</v>
      </c>
      <c r="N10" s="956">
        <f>SUM('1.A. Iesniedzējs'!O10,'1.B. Iesniedzējs'!O10)</f>
        <v>0</v>
      </c>
      <c r="O10" s="956">
        <f>SUM('1.A. Iesniedzējs'!P10,'1.B. Iesniedzējs'!P10)</f>
        <v>0</v>
      </c>
      <c r="P10" s="956">
        <f>SUM('1.A. Iesniedzējs'!Q10,'1.B. Iesniedzējs'!Q10)</f>
        <v>0</v>
      </c>
      <c r="Q10" s="956">
        <f>SUM('1.A. Iesniedzējs'!R10,'1.B. Iesniedzējs'!R10)</f>
        <v>0</v>
      </c>
      <c r="R10" s="956">
        <f>SUM('1.A. Iesniedzējs'!S10,'1.B. Iesniedzējs'!S10)</f>
        <v>0</v>
      </c>
      <c r="S10" s="956">
        <f>SUM('1.A. Iesniedzējs'!T10,'1.B. Iesniedzējs'!T10)</f>
        <v>0</v>
      </c>
      <c r="T10" s="956">
        <f>SUM('1.A. Iesniedzējs'!U10,'1.B. Iesniedzējs'!U10)</f>
        <v>0</v>
      </c>
      <c r="U10" s="956">
        <f>SUM('1.A. Iesniedzējs'!V10,'1.B. Iesniedzējs'!V10)</f>
        <v>0</v>
      </c>
      <c r="V10" s="956">
        <f>SUM('1.A. Iesniedzējs'!W10,'1.B. Iesniedzējs'!W10)</f>
        <v>0</v>
      </c>
      <c r="W10" s="956">
        <f>SUM('1.A. Iesniedzējs'!X10,'1.B. Iesniedzējs'!X10)</f>
        <v>0</v>
      </c>
      <c r="X10" s="956">
        <f>SUM('1.A. Iesniedzējs'!Y10,'1.B. Iesniedzējs'!Y10)</f>
        <v>0</v>
      </c>
      <c r="Y10" s="956">
        <f>SUM('1.A. Iesniedzējs'!Z10,'1.B. Iesniedzējs'!Z10)</f>
        <v>0</v>
      </c>
      <c r="Z10" s="69"/>
      <c r="AE10" s="419"/>
      <c r="AF10" s="419"/>
      <c r="AG10" s="419"/>
      <c r="AH10" s="419"/>
      <c r="AI10" s="419"/>
      <c r="AJ10" s="419"/>
      <c r="AK10" s="419"/>
      <c r="AL10" s="419"/>
      <c r="AM10" s="419"/>
      <c r="AN10" s="419"/>
      <c r="AO10" s="419"/>
      <c r="AP10" s="419"/>
      <c r="AQ10" s="419"/>
      <c r="AR10" s="419"/>
      <c r="AS10" s="419"/>
      <c r="AT10" s="419"/>
      <c r="BQ10" s="39"/>
    </row>
    <row r="11" spans="1:69" ht="13.5" customHeight="1">
      <c r="A11" s="941" t="s">
        <v>718</v>
      </c>
      <c r="B11" s="469" t="s">
        <v>715</v>
      </c>
      <c r="C11" s="956">
        <f t="shared" si="6"/>
        <v>0</v>
      </c>
      <c r="D11" s="957" t="e">
        <f t="shared" si="7"/>
        <v>#DIV/0!</v>
      </c>
      <c r="E11" s="956">
        <f>SUM('1.A. Iesniedzējs'!F11,'1.B. Iesniedzējs'!F11)</f>
        <v>0</v>
      </c>
      <c r="F11" s="956">
        <f>SUM('1.A. Iesniedzējs'!G11,'1.B. Iesniedzējs'!G11)</f>
        <v>0</v>
      </c>
      <c r="G11" s="956">
        <f>SUM('1.A. Iesniedzējs'!H11,'1.B. Iesniedzējs'!H11)</f>
        <v>0</v>
      </c>
      <c r="H11" s="956">
        <f>SUM('1.A. Iesniedzējs'!I11,'1.B. Iesniedzējs'!I11)</f>
        <v>0</v>
      </c>
      <c r="I11" s="956">
        <f>SUM('1.A. Iesniedzējs'!J11,'1.B. Iesniedzējs'!J11)</f>
        <v>0</v>
      </c>
      <c r="J11" s="956">
        <f>SUM('1.A. Iesniedzējs'!K11,'1.B. Iesniedzējs'!K11)</f>
        <v>0</v>
      </c>
      <c r="K11" s="956">
        <f>SUM('1.A. Iesniedzējs'!L11,'1.B. Iesniedzējs'!L11)</f>
        <v>0</v>
      </c>
      <c r="L11" s="956">
        <f>SUM('1.A. Iesniedzējs'!M11,'1.B. Iesniedzējs'!M11)</f>
        <v>0</v>
      </c>
      <c r="M11" s="956">
        <f>SUM('1.A. Iesniedzējs'!N11,'1.B. Iesniedzējs'!N11)</f>
        <v>0</v>
      </c>
      <c r="N11" s="956">
        <f>SUM('1.A. Iesniedzējs'!O11,'1.B. Iesniedzējs'!O11)</f>
        <v>0</v>
      </c>
      <c r="O11" s="956">
        <f>SUM('1.A. Iesniedzējs'!P11,'1.B. Iesniedzējs'!P11)</f>
        <v>0</v>
      </c>
      <c r="P11" s="956">
        <f>SUM('1.A. Iesniedzējs'!Q11,'1.B. Iesniedzējs'!Q11)</f>
        <v>0</v>
      </c>
      <c r="Q11" s="956">
        <f>SUM('1.A. Iesniedzējs'!R11,'1.B. Iesniedzējs'!R11)</f>
        <v>0</v>
      </c>
      <c r="R11" s="956">
        <f>SUM('1.A. Iesniedzējs'!S11,'1.B. Iesniedzējs'!S11)</f>
        <v>0</v>
      </c>
      <c r="S11" s="956">
        <f>SUM('1.A. Iesniedzējs'!T11,'1.B. Iesniedzējs'!T11)</f>
        <v>0</v>
      </c>
      <c r="T11" s="956">
        <f>SUM('1.A. Iesniedzējs'!U11,'1.B. Iesniedzējs'!U11)</f>
        <v>0</v>
      </c>
      <c r="U11" s="956">
        <f>SUM('1.A. Iesniedzējs'!V11,'1.B. Iesniedzējs'!V11)</f>
        <v>0</v>
      </c>
      <c r="V11" s="956">
        <f>SUM('1.A. Iesniedzējs'!W11,'1.B. Iesniedzējs'!W11)</f>
        <v>0</v>
      </c>
      <c r="W11" s="956">
        <f>SUM('1.A. Iesniedzējs'!X11,'1.B. Iesniedzējs'!X11)</f>
        <v>0</v>
      </c>
      <c r="X11" s="956">
        <f>SUM('1.A. Iesniedzējs'!Y11,'1.B. Iesniedzējs'!Y11)</f>
        <v>0</v>
      </c>
      <c r="Y11" s="956">
        <f>SUM('1.A. Iesniedzējs'!Z11,'1.B. Iesniedzējs'!Z11)</f>
        <v>0</v>
      </c>
      <c r="Z11" s="69"/>
      <c r="AE11" s="419"/>
      <c r="AF11" s="419"/>
      <c r="AG11" s="419"/>
      <c r="AH11" s="419"/>
      <c r="AI11" s="419"/>
      <c r="AJ11" s="419"/>
      <c r="AK11" s="419"/>
      <c r="AL11" s="419"/>
      <c r="AM11" s="419"/>
      <c r="AN11" s="419"/>
      <c r="AO11" s="419"/>
      <c r="AP11" s="419"/>
      <c r="AQ11" s="419"/>
      <c r="AR11" s="419"/>
      <c r="AS11" s="419"/>
      <c r="AT11" s="419"/>
      <c r="BQ11" s="39"/>
    </row>
    <row r="12" spans="1:69" ht="13.5" customHeight="1">
      <c r="A12" s="939" t="s">
        <v>514</v>
      </c>
      <c r="B12" s="940" t="s">
        <v>241</v>
      </c>
      <c r="C12" s="954">
        <f t="shared" si="6"/>
        <v>0</v>
      </c>
      <c r="D12" s="955" t="e">
        <f t="shared" si="7"/>
        <v>#DIV/0!</v>
      </c>
      <c r="E12" s="954">
        <f>SUM('1.A. Iesniedzējs'!F12,'1.B. Iesniedzējs'!F12)</f>
        <v>0</v>
      </c>
      <c r="F12" s="954">
        <f>SUM('1.A. Iesniedzējs'!G12,'1.B. Iesniedzējs'!G12)</f>
        <v>0</v>
      </c>
      <c r="G12" s="954">
        <f>SUM('1.A. Iesniedzējs'!H12,'1.B. Iesniedzējs'!H12)</f>
        <v>0</v>
      </c>
      <c r="H12" s="954">
        <f>SUM('1.A. Iesniedzējs'!I12,'1.B. Iesniedzējs'!I12)</f>
        <v>0</v>
      </c>
      <c r="I12" s="954">
        <f>SUM('1.A. Iesniedzējs'!J12,'1.B. Iesniedzējs'!J12)</f>
        <v>0</v>
      </c>
      <c r="J12" s="954">
        <f>SUM('1.A. Iesniedzējs'!K12,'1.B. Iesniedzējs'!K12)</f>
        <v>0</v>
      </c>
      <c r="K12" s="954">
        <f>SUM('1.A. Iesniedzējs'!L12,'1.B. Iesniedzējs'!L12)</f>
        <v>0</v>
      </c>
      <c r="L12" s="954">
        <f>SUM('1.A. Iesniedzējs'!M12,'1.B. Iesniedzējs'!M12)</f>
        <v>0</v>
      </c>
      <c r="M12" s="954">
        <f>SUM('1.A. Iesniedzējs'!N12,'1.B. Iesniedzējs'!N12)</f>
        <v>0</v>
      </c>
      <c r="N12" s="954">
        <f>SUM('1.A. Iesniedzējs'!O12,'1.B. Iesniedzējs'!O12)</f>
        <v>0</v>
      </c>
      <c r="O12" s="954">
        <f>SUM('1.A. Iesniedzējs'!P12,'1.B. Iesniedzējs'!P12)</f>
        <v>0</v>
      </c>
      <c r="P12" s="954">
        <f>SUM('1.A. Iesniedzējs'!Q12,'1.B. Iesniedzējs'!Q12)</f>
        <v>0</v>
      </c>
      <c r="Q12" s="954">
        <f>SUM('1.A. Iesniedzējs'!R12,'1.B. Iesniedzējs'!R12)</f>
        <v>0</v>
      </c>
      <c r="R12" s="954">
        <f>SUM('1.A. Iesniedzējs'!S12,'1.B. Iesniedzējs'!S12)</f>
        <v>0</v>
      </c>
      <c r="S12" s="954">
        <f>SUM('1.A. Iesniedzējs'!T12,'1.B. Iesniedzējs'!T12)</f>
        <v>0</v>
      </c>
      <c r="T12" s="954">
        <f>SUM('1.A. Iesniedzējs'!U12,'1.B. Iesniedzējs'!U12)</f>
        <v>0</v>
      </c>
      <c r="U12" s="954">
        <f>SUM('1.A. Iesniedzējs'!V12,'1.B. Iesniedzējs'!V12)</f>
        <v>0</v>
      </c>
      <c r="V12" s="954">
        <f>SUM('1.A. Iesniedzējs'!W12,'1.B. Iesniedzējs'!W12)</f>
        <v>0</v>
      </c>
      <c r="W12" s="954">
        <f>SUM('1.A. Iesniedzējs'!X12,'1.B. Iesniedzējs'!X12)</f>
        <v>0</v>
      </c>
      <c r="X12" s="954">
        <f>SUM('1.A. Iesniedzējs'!Y12,'1.B. Iesniedzējs'!Y12)</f>
        <v>0</v>
      </c>
      <c r="Y12" s="954">
        <f>SUM('1.A. Iesniedzējs'!Z12,'1.B. Iesniedzējs'!Z12)</f>
        <v>0</v>
      </c>
      <c r="Z12" s="69"/>
      <c r="AE12" s="419"/>
      <c r="AF12" s="419"/>
      <c r="AG12" s="419"/>
      <c r="AH12" s="419"/>
      <c r="AI12" s="419"/>
      <c r="AJ12" s="419"/>
      <c r="AK12" s="419"/>
      <c r="AL12" s="419"/>
      <c r="AM12" s="419"/>
      <c r="AN12" s="419"/>
      <c r="AO12" s="419"/>
      <c r="AP12" s="419"/>
      <c r="AQ12" s="419"/>
      <c r="AR12" s="419"/>
      <c r="AS12" s="419"/>
      <c r="AT12" s="419"/>
      <c r="BQ12" s="39"/>
    </row>
    <row r="13" spans="1:69" ht="13.5" customHeight="1">
      <c r="A13" s="941" t="s">
        <v>242</v>
      </c>
      <c r="B13" s="469" t="s">
        <v>721</v>
      </c>
      <c r="C13" s="956">
        <f t="shared" si="6"/>
        <v>0</v>
      </c>
      <c r="D13" s="957" t="e">
        <f t="shared" si="7"/>
        <v>#DIV/0!</v>
      </c>
      <c r="E13" s="956">
        <f>SUM('1.A. Iesniedzējs'!F13,'1.B. Iesniedzējs'!F13)</f>
        <v>0</v>
      </c>
      <c r="F13" s="956">
        <f>SUM('1.A. Iesniedzējs'!G13,'1.B. Iesniedzējs'!G13)</f>
        <v>0</v>
      </c>
      <c r="G13" s="956">
        <f>SUM('1.A. Iesniedzējs'!H13,'1.B. Iesniedzējs'!H13)</f>
        <v>0</v>
      </c>
      <c r="H13" s="956">
        <f>SUM('1.A. Iesniedzējs'!I13,'1.B. Iesniedzējs'!I13)</f>
        <v>0</v>
      </c>
      <c r="I13" s="956">
        <f>SUM('1.A. Iesniedzējs'!J13,'1.B. Iesniedzējs'!J13)</f>
        <v>0</v>
      </c>
      <c r="J13" s="956">
        <f>SUM('1.A. Iesniedzējs'!K13,'1.B. Iesniedzējs'!K13)</f>
        <v>0</v>
      </c>
      <c r="K13" s="956">
        <f>SUM('1.A. Iesniedzējs'!L13,'1.B. Iesniedzējs'!L13)</f>
        <v>0</v>
      </c>
      <c r="L13" s="956">
        <f>SUM('1.A. Iesniedzējs'!M13,'1.B. Iesniedzējs'!M13)</f>
        <v>0</v>
      </c>
      <c r="M13" s="956">
        <f>SUM('1.A. Iesniedzējs'!N13,'1.B. Iesniedzējs'!N13)</f>
        <v>0</v>
      </c>
      <c r="N13" s="956">
        <f>SUM('1.A. Iesniedzējs'!O13,'1.B. Iesniedzējs'!O13)</f>
        <v>0</v>
      </c>
      <c r="O13" s="956">
        <f>SUM('1.A. Iesniedzējs'!P13,'1.B. Iesniedzējs'!P13)</f>
        <v>0</v>
      </c>
      <c r="P13" s="956">
        <f>SUM('1.A. Iesniedzējs'!Q13,'1.B. Iesniedzējs'!Q13)</f>
        <v>0</v>
      </c>
      <c r="Q13" s="956">
        <f>SUM('1.A. Iesniedzējs'!R13,'1.B. Iesniedzējs'!R13)</f>
        <v>0</v>
      </c>
      <c r="R13" s="956">
        <f>SUM('1.A. Iesniedzējs'!S13,'1.B. Iesniedzējs'!S13)</f>
        <v>0</v>
      </c>
      <c r="S13" s="956">
        <f>SUM('1.A. Iesniedzējs'!T13,'1.B. Iesniedzējs'!T13)</f>
        <v>0</v>
      </c>
      <c r="T13" s="956">
        <f>SUM('1.A. Iesniedzējs'!U13,'1.B. Iesniedzējs'!U13)</f>
        <v>0</v>
      </c>
      <c r="U13" s="956">
        <f>SUM('1.A. Iesniedzējs'!V13,'1.B. Iesniedzējs'!V13)</f>
        <v>0</v>
      </c>
      <c r="V13" s="956">
        <f>SUM('1.A. Iesniedzējs'!W13,'1.B. Iesniedzējs'!W13)</f>
        <v>0</v>
      </c>
      <c r="W13" s="956">
        <f>SUM('1.A. Iesniedzējs'!X13,'1.B. Iesniedzējs'!X13)</f>
        <v>0</v>
      </c>
      <c r="X13" s="956">
        <f>SUM('1.A. Iesniedzējs'!Y13,'1.B. Iesniedzējs'!Y13)</f>
        <v>0</v>
      </c>
      <c r="Y13" s="956">
        <f>SUM('1.A. Iesniedzējs'!Z13,'1.B. Iesniedzējs'!Z13)</f>
        <v>0</v>
      </c>
      <c r="Z13" s="69"/>
      <c r="AE13" s="419"/>
      <c r="AF13" s="419"/>
      <c r="AG13" s="419"/>
      <c r="AH13" s="419"/>
      <c r="AI13" s="419"/>
      <c r="AJ13" s="419"/>
      <c r="AK13" s="419"/>
      <c r="AL13" s="419"/>
      <c r="AM13" s="419"/>
      <c r="AN13" s="419"/>
      <c r="AO13" s="419"/>
      <c r="AP13" s="419"/>
      <c r="AQ13" s="419"/>
      <c r="AR13" s="419"/>
      <c r="AS13" s="419"/>
      <c r="AT13" s="419"/>
      <c r="BQ13" s="39"/>
    </row>
    <row r="14" spans="1:69" ht="13.5" customHeight="1">
      <c r="A14" s="941" t="s">
        <v>719</v>
      </c>
      <c r="B14" s="469" t="s">
        <v>720</v>
      </c>
      <c r="C14" s="956">
        <f t="shared" si="6"/>
        <v>0</v>
      </c>
      <c r="D14" s="957" t="e">
        <f t="shared" si="7"/>
        <v>#DIV/0!</v>
      </c>
      <c r="E14" s="956">
        <f>SUM('1.A. Iesniedzējs'!F14,'1.B. Iesniedzējs'!F14)</f>
        <v>0</v>
      </c>
      <c r="F14" s="956">
        <f>SUM('1.A. Iesniedzējs'!G14,'1.B. Iesniedzējs'!G14)</f>
        <v>0</v>
      </c>
      <c r="G14" s="956">
        <f>SUM('1.A. Iesniedzējs'!H14,'1.B. Iesniedzējs'!H14)</f>
        <v>0</v>
      </c>
      <c r="H14" s="956">
        <f>SUM('1.A. Iesniedzējs'!I14,'1.B. Iesniedzējs'!I14)</f>
        <v>0</v>
      </c>
      <c r="I14" s="956">
        <f>SUM('1.A. Iesniedzējs'!J14,'1.B. Iesniedzējs'!J14)</f>
        <v>0</v>
      </c>
      <c r="J14" s="956">
        <f>SUM('1.A. Iesniedzējs'!K14,'1.B. Iesniedzējs'!K14)</f>
        <v>0</v>
      </c>
      <c r="K14" s="956">
        <f>SUM('1.A. Iesniedzējs'!L14,'1.B. Iesniedzējs'!L14)</f>
        <v>0</v>
      </c>
      <c r="L14" s="956">
        <f>SUM('1.A. Iesniedzējs'!M14,'1.B. Iesniedzējs'!M14)</f>
        <v>0</v>
      </c>
      <c r="M14" s="956">
        <f>SUM('1.A. Iesniedzējs'!N14,'1.B. Iesniedzējs'!N14)</f>
        <v>0</v>
      </c>
      <c r="N14" s="956">
        <f>SUM('1.A. Iesniedzējs'!O14,'1.B. Iesniedzējs'!O14)</f>
        <v>0</v>
      </c>
      <c r="O14" s="956">
        <f>SUM('1.A. Iesniedzējs'!P14,'1.B. Iesniedzējs'!P14)</f>
        <v>0</v>
      </c>
      <c r="P14" s="956">
        <f>SUM('1.A. Iesniedzējs'!Q14,'1.B. Iesniedzējs'!Q14)</f>
        <v>0</v>
      </c>
      <c r="Q14" s="956">
        <f>SUM('1.A. Iesniedzējs'!R14,'1.B. Iesniedzējs'!R14)</f>
        <v>0</v>
      </c>
      <c r="R14" s="956">
        <f>SUM('1.A. Iesniedzējs'!S14,'1.B. Iesniedzējs'!S14)</f>
        <v>0</v>
      </c>
      <c r="S14" s="956">
        <f>SUM('1.A. Iesniedzējs'!T14,'1.B. Iesniedzējs'!T14)</f>
        <v>0</v>
      </c>
      <c r="T14" s="956">
        <f>SUM('1.A. Iesniedzējs'!U14,'1.B. Iesniedzējs'!U14)</f>
        <v>0</v>
      </c>
      <c r="U14" s="956">
        <f>SUM('1.A. Iesniedzējs'!V14,'1.B. Iesniedzējs'!V14)</f>
        <v>0</v>
      </c>
      <c r="V14" s="956">
        <f>SUM('1.A. Iesniedzējs'!W14,'1.B. Iesniedzējs'!W14)</f>
        <v>0</v>
      </c>
      <c r="W14" s="956">
        <f>SUM('1.A. Iesniedzējs'!X14,'1.B. Iesniedzējs'!X14)</f>
        <v>0</v>
      </c>
      <c r="X14" s="956">
        <f>SUM('1.A. Iesniedzējs'!Y14,'1.B. Iesniedzējs'!Y14)</f>
        <v>0</v>
      </c>
      <c r="Y14" s="956">
        <f>SUM('1.A. Iesniedzējs'!Z14,'1.B. Iesniedzējs'!Z14)</f>
        <v>0</v>
      </c>
      <c r="Z14" s="69"/>
      <c r="AE14" s="419"/>
      <c r="AF14" s="419"/>
      <c r="AG14" s="419"/>
      <c r="AH14" s="419"/>
      <c r="AI14" s="419"/>
      <c r="AJ14" s="419"/>
      <c r="AK14" s="419"/>
      <c r="AL14" s="419"/>
      <c r="AM14" s="419"/>
      <c r="AN14" s="419"/>
      <c r="AO14" s="419"/>
      <c r="AP14" s="419"/>
      <c r="AQ14" s="419"/>
      <c r="AR14" s="419"/>
      <c r="AS14" s="419"/>
      <c r="AT14" s="419"/>
      <c r="BQ14" s="39"/>
    </row>
    <row r="15" spans="1:69" ht="13.5" customHeight="1">
      <c r="A15" s="939" t="s">
        <v>247</v>
      </c>
      <c r="B15" s="940" t="s">
        <v>370</v>
      </c>
      <c r="C15" s="954">
        <f t="shared" si="6"/>
        <v>0</v>
      </c>
      <c r="D15" s="955" t="e">
        <f t="shared" si="7"/>
        <v>#DIV/0!</v>
      </c>
      <c r="E15" s="954">
        <f>SUM('1.A. Iesniedzējs'!F15,'1.B. Iesniedzējs'!F15)</f>
        <v>0</v>
      </c>
      <c r="F15" s="954">
        <f>SUM('1.A. Iesniedzējs'!G15,'1.B. Iesniedzējs'!G15)</f>
        <v>0</v>
      </c>
      <c r="G15" s="954">
        <f>SUM('1.A. Iesniedzējs'!H15,'1.B. Iesniedzējs'!H15)</f>
        <v>0</v>
      </c>
      <c r="H15" s="954">
        <f>SUM('1.A. Iesniedzējs'!I15,'1.B. Iesniedzējs'!I15)</f>
        <v>0</v>
      </c>
      <c r="I15" s="954">
        <f>SUM('1.A. Iesniedzējs'!J15,'1.B. Iesniedzējs'!J15)</f>
        <v>0</v>
      </c>
      <c r="J15" s="954">
        <f>SUM('1.A. Iesniedzējs'!K15,'1.B. Iesniedzējs'!K15)</f>
        <v>0</v>
      </c>
      <c r="K15" s="954">
        <f>SUM('1.A. Iesniedzējs'!L15,'1.B. Iesniedzējs'!L15)</f>
        <v>0</v>
      </c>
      <c r="L15" s="954">
        <f>SUM('1.A. Iesniedzējs'!M15,'1.B. Iesniedzējs'!M15)</f>
        <v>0</v>
      </c>
      <c r="M15" s="954">
        <f>SUM('1.A. Iesniedzējs'!N15,'1.B. Iesniedzējs'!N15)</f>
        <v>0</v>
      </c>
      <c r="N15" s="954">
        <f>SUM('1.A. Iesniedzējs'!O15,'1.B. Iesniedzējs'!O15)</f>
        <v>0</v>
      </c>
      <c r="O15" s="954">
        <f>SUM('1.A. Iesniedzējs'!P15,'1.B. Iesniedzējs'!P15)</f>
        <v>0</v>
      </c>
      <c r="P15" s="954">
        <f>SUM('1.A. Iesniedzējs'!Q15,'1.B. Iesniedzējs'!Q15)</f>
        <v>0</v>
      </c>
      <c r="Q15" s="954">
        <f>SUM('1.A. Iesniedzējs'!R15,'1.B. Iesniedzējs'!R15)</f>
        <v>0</v>
      </c>
      <c r="R15" s="954">
        <f>SUM('1.A. Iesniedzējs'!S15,'1.B. Iesniedzējs'!S15)</f>
        <v>0</v>
      </c>
      <c r="S15" s="954">
        <f>SUM('1.A. Iesniedzējs'!T15,'1.B. Iesniedzējs'!T15)</f>
        <v>0</v>
      </c>
      <c r="T15" s="954">
        <f>SUM('1.A. Iesniedzējs'!U15,'1.B. Iesniedzējs'!U15)</f>
        <v>0</v>
      </c>
      <c r="U15" s="954">
        <f>SUM('1.A. Iesniedzējs'!V15,'1.B. Iesniedzējs'!V15)</f>
        <v>0</v>
      </c>
      <c r="V15" s="954">
        <f>SUM('1.A. Iesniedzējs'!W15,'1.B. Iesniedzējs'!W15)</f>
        <v>0</v>
      </c>
      <c r="W15" s="954">
        <f>SUM('1.A. Iesniedzējs'!X15,'1.B. Iesniedzējs'!X15)</f>
        <v>0</v>
      </c>
      <c r="X15" s="954">
        <f>SUM('1.A. Iesniedzējs'!Y15,'1.B. Iesniedzējs'!Y15)</f>
        <v>0</v>
      </c>
      <c r="Y15" s="954">
        <f>SUM('1.A. Iesniedzējs'!Z15,'1.B. Iesniedzējs'!Z15)</f>
        <v>0</v>
      </c>
      <c r="Z15" s="69"/>
      <c r="AE15" s="419"/>
      <c r="AF15" s="419"/>
      <c r="AG15" s="419"/>
      <c r="AH15" s="419"/>
      <c r="AI15" s="419"/>
      <c r="AJ15" s="419"/>
      <c r="AK15" s="419"/>
      <c r="AL15" s="419"/>
      <c r="AM15" s="419"/>
      <c r="AN15" s="419"/>
      <c r="AO15" s="419"/>
      <c r="AP15" s="419"/>
      <c r="AQ15" s="419"/>
      <c r="AR15" s="419"/>
      <c r="AS15" s="419"/>
      <c r="AT15" s="419"/>
      <c r="BQ15" s="39"/>
    </row>
    <row r="16" spans="1:69" ht="13.5" customHeight="1">
      <c r="A16" s="941" t="s">
        <v>725</v>
      </c>
      <c r="B16" s="469" t="s">
        <v>722</v>
      </c>
      <c r="C16" s="956">
        <f t="shared" si="6"/>
        <v>0</v>
      </c>
      <c r="D16" s="957" t="e">
        <f t="shared" si="7"/>
        <v>#DIV/0!</v>
      </c>
      <c r="E16" s="956">
        <f>SUM('1.A. Iesniedzējs'!F16,'1.B. Iesniedzējs'!F16)</f>
        <v>0</v>
      </c>
      <c r="F16" s="956">
        <f>SUM('1.A. Iesniedzējs'!G16,'1.B. Iesniedzējs'!G16)</f>
        <v>0</v>
      </c>
      <c r="G16" s="956">
        <f>SUM('1.A. Iesniedzējs'!H16,'1.B. Iesniedzējs'!H16)</f>
        <v>0</v>
      </c>
      <c r="H16" s="956">
        <f>SUM('1.A. Iesniedzējs'!I16,'1.B. Iesniedzējs'!I16)</f>
        <v>0</v>
      </c>
      <c r="I16" s="956">
        <f>SUM('1.A. Iesniedzējs'!J16,'1.B. Iesniedzējs'!J16)</f>
        <v>0</v>
      </c>
      <c r="J16" s="956">
        <f>SUM('1.A. Iesniedzējs'!K16,'1.B. Iesniedzējs'!K16)</f>
        <v>0</v>
      </c>
      <c r="K16" s="956">
        <f>SUM('1.A. Iesniedzējs'!L16,'1.B. Iesniedzējs'!L16)</f>
        <v>0</v>
      </c>
      <c r="L16" s="956">
        <f>SUM('1.A. Iesniedzējs'!M16,'1.B. Iesniedzējs'!M16)</f>
        <v>0</v>
      </c>
      <c r="M16" s="956">
        <f>SUM('1.A. Iesniedzējs'!N16,'1.B. Iesniedzējs'!N16)</f>
        <v>0</v>
      </c>
      <c r="N16" s="956">
        <f>SUM('1.A. Iesniedzējs'!O16,'1.B. Iesniedzējs'!O16)</f>
        <v>0</v>
      </c>
      <c r="O16" s="956">
        <f>SUM('1.A. Iesniedzējs'!P16,'1.B. Iesniedzējs'!P16)</f>
        <v>0</v>
      </c>
      <c r="P16" s="956">
        <f>SUM('1.A. Iesniedzējs'!Q16,'1.B. Iesniedzējs'!Q16)</f>
        <v>0</v>
      </c>
      <c r="Q16" s="956">
        <f>SUM('1.A. Iesniedzējs'!R16,'1.B. Iesniedzējs'!R16)</f>
        <v>0</v>
      </c>
      <c r="R16" s="956">
        <f>SUM('1.A. Iesniedzējs'!S16,'1.B. Iesniedzējs'!S16)</f>
        <v>0</v>
      </c>
      <c r="S16" s="956">
        <f>SUM('1.A. Iesniedzējs'!T16,'1.B. Iesniedzējs'!T16)</f>
        <v>0</v>
      </c>
      <c r="T16" s="956">
        <f>SUM('1.A. Iesniedzējs'!U16,'1.B. Iesniedzējs'!U16)</f>
        <v>0</v>
      </c>
      <c r="U16" s="956">
        <f>SUM('1.A. Iesniedzējs'!V16,'1.B. Iesniedzējs'!V16)</f>
        <v>0</v>
      </c>
      <c r="V16" s="956">
        <f>SUM('1.A. Iesniedzējs'!W16,'1.B. Iesniedzējs'!W16)</f>
        <v>0</v>
      </c>
      <c r="W16" s="956">
        <f>SUM('1.A. Iesniedzējs'!X16,'1.B. Iesniedzējs'!X16)</f>
        <v>0</v>
      </c>
      <c r="X16" s="956">
        <f>SUM('1.A. Iesniedzējs'!Y16,'1.B. Iesniedzējs'!Y16)</f>
        <v>0</v>
      </c>
      <c r="Y16" s="956">
        <f>SUM('1.A. Iesniedzējs'!Z16,'1.B. Iesniedzējs'!Z16)</f>
        <v>0</v>
      </c>
      <c r="Z16" s="69"/>
      <c r="AE16" s="419"/>
      <c r="AF16" s="419"/>
      <c r="AG16" s="419"/>
      <c r="AH16" s="419"/>
      <c r="AI16" s="419"/>
      <c r="AJ16" s="419"/>
      <c r="AK16" s="419"/>
      <c r="AL16" s="419"/>
      <c r="AM16" s="419"/>
      <c r="AN16" s="419"/>
      <c r="AO16" s="419"/>
      <c r="AP16" s="419"/>
      <c r="AQ16" s="419"/>
      <c r="AR16" s="419"/>
      <c r="AS16" s="419"/>
      <c r="AT16" s="419"/>
      <c r="BQ16" s="39"/>
    </row>
    <row r="17" spans="1:69" ht="13.5" customHeight="1">
      <c r="A17" s="941" t="s">
        <v>723</v>
      </c>
      <c r="B17" s="469" t="s">
        <v>726</v>
      </c>
      <c r="C17" s="956">
        <f t="shared" si="6"/>
        <v>0</v>
      </c>
      <c r="D17" s="957" t="e">
        <f t="shared" si="7"/>
        <v>#DIV/0!</v>
      </c>
      <c r="E17" s="956">
        <f>SUM('1.A. Iesniedzējs'!F17,'1.B. Iesniedzējs'!F17)</f>
        <v>0</v>
      </c>
      <c r="F17" s="956">
        <f>SUM('1.A. Iesniedzējs'!G17,'1.B. Iesniedzējs'!G17)</f>
        <v>0</v>
      </c>
      <c r="G17" s="956">
        <f>SUM('1.A. Iesniedzējs'!H17,'1.B. Iesniedzējs'!H17)</f>
        <v>0</v>
      </c>
      <c r="H17" s="956">
        <f>SUM('1.A. Iesniedzējs'!I17,'1.B. Iesniedzējs'!I17)</f>
        <v>0</v>
      </c>
      <c r="I17" s="956">
        <f>SUM('1.A. Iesniedzējs'!J17,'1.B. Iesniedzējs'!J17)</f>
        <v>0</v>
      </c>
      <c r="J17" s="956">
        <f>SUM('1.A. Iesniedzējs'!K17,'1.B. Iesniedzējs'!K17)</f>
        <v>0</v>
      </c>
      <c r="K17" s="956">
        <f>SUM('1.A. Iesniedzējs'!L17,'1.B. Iesniedzējs'!L17)</f>
        <v>0</v>
      </c>
      <c r="L17" s="956">
        <f>SUM('1.A. Iesniedzējs'!M17,'1.B. Iesniedzējs'!M17)</f>
        <v>0</v>
      </c>
      <c r="M17" s="956">
        <f>SUM('1.A. Iesniedzējs'!N17,'1.B. Iesniedzējs'!N17)</f>
        <v>0</v>
      </c>
      <c r="N17" s="956">
        <f>SUM('1.A. Iesniedzējs'!O17,'1.B. Iesniedzējs'!O17)</f>
        <v>0</v>
      </c>
      <c r="O17" s="956">
        <f>SUM('1.A. Iesniedzējs'!P17,'1.B. Iesniedzējs'!P17)</f>
        <v>0</v>
      </c>
      <c r="P17" s="956">
        <f>SUM('1.A. Iesniedzējs'!Q17,'1.B. Iesniedzējs'!Q17)</f>
        <v>0</v>
      </c>
      <c r="Q17" s="956">
        <f>SUM('1.A. Iesniedzējs'!R17,'1.B. Iesniedzējs'!R17)</f>
        <v>0</v>
      </c>
      <c r="R17" s="956">
        <f>SUM('1.A. Iesniedzējs'!S17,'1.B. Iesniedzējs'!S17)</f>
        <v>0</v>
      </c>
      <c r="S17" s="956">
        <f>SUM('1.A. Iesniedzējs'!T17,'1.B. Iesniedzējs'!T17)</f>
        <v>0</v>
      </c>
      <c r="T17" s="956">
        <f>SUM('1.A. Iesniedzējs'!U17,'1.B. Iesniedzējs'!U17)</f>
        <v>0</v>
      </c>
      <c r="U17" s="956">
        <f>SUM('1.A. Iesniedzējs'!V17,'1.B. Iesniedzējs'!V17)</f>
        <v>0</v>
      </c>
      <c r="V17" s="956">
        <f>SUM('1.A. Iesniedzējs'!W17,'1.B. Iesniedzējs'!W17)</f>
        <v>0</v>
      </c>
      <c r="W17" s="956">
        <f>SUM('1.A. Iesniedzējs'!X17,'1.B. Iesniedzējs'!X17)</f>
        <v>0</v>
      </c>
      <c r="X17" s="956">
        <f>SUM('1.A. Iesniedzējs'!Y17,'1.B. Iesniedzējs'!Y17)</f>
        <v>0</v>
      </c>
      <c r="Y17" s="956">
        <f>SUM('1.A. Iesniedzējs'!Z17,'1.B. Iesniedzējs'!Z17)</f>
        <v>0</v>
      </c>
      <c r="Z17" s="69"/>
      <c r="AE17" s="419"/>
      <c r="AF17" s="419"/>
      <c r="AG17" s="419"/>
      <c r="AH17" s="419"/>
      <c r="AI17" s="419"/>
      <c r="AJ17" s="419"/>
      <c r="AK17" s="419"/>
      <c r="AL17" s="419"/>
      <c r="AM17" s="419"/>
      <c r="AN17" s="419"/>
      <c r="AO17" s="419"/>
      <c r="AP17" s="419"/>
      <c r="AQ17" s="419"/>
      <c r="AR17" s="419"/>
      <c r="AS17" s="419"/>
      <c r="AT17" s="419"/>
      <c r="BQ17" s="39"/>
    </row>
    <row r="18" spans="1:69" ht="13.5" customHeight="1">
      <c r="A18" s="941" t="s">
        <v>724</v>
      </c>
      <c r="B18" s="469" t="s">
        <v>727</v>
      </c>
      <c r="C18" s="956">
        <f t="shared" si="6"/>
        <v>0</v>
      </c>
      <c r="D18" s="957" t="e">
        <f t="shared" si="7"/>
        <v>#DIV/0!</v>
      </c>
      <c r="E18" s="956">
        <f>SUM('1.A. Iesniedzējs'!F18,'1.B. Iesniedzējs'!F18)</f>
        <v>0</v>
      </c>
      <c r="F18" s="956">
        <f>SUM('1.A. Iesniedzējs'!G18,'1.B. Iesniedzējs'!G18)</f>
        <v>0</v>
      </c>
      <c r="G18" s="956">
        <f>SUM('1.A. Iesniedzējs'!H18,'1.B. Iesniedzējs'!H18)</f>
        <v>0</v>
      </c>
      <c r="H18" s="956">
        <f>SUM('1.A. Iesniedzējs'!I18,'1.B. Iesniedzējs'!I18)</f>
        <v>0</v>
      </c>
      <c r="I18" s="956">
        <f>SUM('1.A. Iesniedzējs'!J18,'1.B. Iesniedzējs'!J18)</f>
        <v>0</v>
      </c>
      <c r="J18" s="956">
        <f>SUM('1.A. Iesniedzējs'!K18,'1.B. Iesniedzējs'!K18)</f>
        <v>0</v>
      </c>
      <c r="K18" s="956">
        <f>SUM('1.A. Iesniedzējs'!L18,'1.B. Iesniedzējs'!L18)</f>
        <v>0</v>
      </c>
      <c r="L18" s="956">
        <f>SUM('1.A. Iesniedzējs'!M18,'1.B. Iesniedzējs'!M18)</f>
        <v>0</v>
      </c>
      <c r="M18" s="956">
        <f>SUM('1.A. Iesniedzējs'!N18,'1.B. Iesniedzējs'!N18)</f>
        <v>0</v>
      </c>
      <c r="N18" s="956">
        <f>SUM('1.A. Iesniedzējs'!O18,'1.B. Iesniedzējs'!O18)</f>
        <v>0</v>
      </c>
      <c r="O18" s="956">
        <f>SUM('1.A. Iesniedzējs'!P18,'1.B. Iesniedzējs'!P18)</f>
        <v>0</v>
      </c>
      <c r="P18" s="956">
        <f>SUM('1.A. Iesniedzējs'!Q18,'1.B. Iesniedzējs'!Q18)</f>
        <v>0</v>
      </c>
      <c r="Q18" s="956">
        <f>SUM('1.A. Iesniedzējs'!R18,'1.B. Iesniedzējs'!R18)</f>
        <v>0</v>
      </c>
      <c r="R18" s="956">
        <f>SUM('1.A. Iesniedzējs'!S18,'1.B. Iesniedzējs'!S18)</f>
        <v>0</v>
      </c>
      <c r="S18" s="956">
        <f>SUM('1.A. Iesniedzējs'!T18,'1.B. Iesniedzējs'!T18)</f>
        <v>0</v>
      </c>
      <c r="T18" s="956">
        <f>SUM('1.A. Iesniedzējs'!U18,'1.B. Iesniedzējs'!U18)</f>
        <v>0</v>
      </c>
      <c r="U18" s="956">
        <f>SUM('1.A. Iesniedzējs'!V18,'1.B. Iesniedzējs'!V18)</f>
        <v>0</v>
      </c>
      <c r="V18" s="956">
        <f>SUM('1.A. Iesniedzējs'!W18,'1.B. Iesniedzējs'!W18)</f>
        <v>0</v>
      </c>
      <c r="W18" s="956">
        <f>SUM('1.A. Iesniedzējs'!X18,'1.B. Iesniedzējs'!X18)</f>
        <v>0</v>
      </c>
      <c r="X18" s="956">
        <f>SUM('1.A. Iesniedzējs'!Y18,'1.B. Iesniedzējs'!Y18)</f>
        <v>0</v>
      </c>
      <c r="Y18" s="956">
        <f>SUM('1.A. Iesniedzējs'!Z18,'1.B. Iesniedzējs'!Z18)</f>
        <v>0</v>
      </c>
      <c r="Z18" s="69"/>
      <c r="AE18" s="419"/>
      <c r="AF18" s="419"/>
      <c r="AG18" s="419"/>
      <c r="AH18" s="419"/>
      <c r="AI18" s="419"/>
      <c r="AJ18" s="419"/>
      <c r="AK18" s="419"/>
      <c r="AL18" s="419"/>
      <c r="AM18" s="419"/>
      <c r="AN18" s="419"/>
      <c r="AO18" s="419"/>
      <c r="AP18" s="419"/>
      <c r="AQ18" s="419"/>
      <c r="AR18" s="419"/>
      <c r="AS18" s="419"/>
      <c r="AT18" s="419"/>
      <c r="BQ18" s="39"/>
    </row>
    <row r="19" spans="1:69" ht="13.5" customHeight="1">
      <c r="A19" s="939" t="s">
        <v>248</v>
      </c>
      <c r="B19" s="940" t="s">
        <v>249</v>
      </c>
      <c r="C19" s="954">
        <f t="shared" si="6"/>
        <v>0</v>
      </c>
      <c r="D19" s="955" t="e">
        <f t="shared" si="7"/>
        <v>#DIV/0!</v>
      </c>
      <c r="E19" s="954">
        <f>SUM('1.A. Iesniedzējs'!F19,'1.B. Iesniedzējs'!F19)</f>
        <v>0</v>
      </c>
      <c r="F19" s="954">
        <f>SUM('1.A. Iesniedzējs'!G19,'1.B. Iesniedzējs'!G19)</f>
        <v>0</v>
      </c>
      <c r="G19" s="954">
        <f>SUM('1.A. Iesniedzējs'!H19,'1.B. Iesniedzējs'!H19)</f>
        <v>0</v>
      </c>
      <c r="H19" s="954">
        <f>SUM('1.A. Iesniedzējs'!I19,'1.B. Iesniedzējs'!I19)</f>
        <v>0</v>
      </c>
      <c r="I19" s="954">
        <f>SUM('1.A. Iesniedzējs'!J19,'1.B. Iesniedzējs'!J19)</f>
        <v>0</v>
      </c>
      <c r="J19" s="954">
        <f>SUM('1.A. Iesniedzējs'!K19,'1.B. Iesniedzējs'!K19)</f>
        <v>0</v>
      </c>
      <c r="K19" s="954">
        <f>SUM('1.A. Iesniedzējs'!L19,'1.B. Iesniedzējs'!L19)</f>
        <v>0</v>
      </c>
      <c r="L19" s="954">
        <f>SUM('1.A. Iesniedzējs'!M19,'1.B. Iesniedzējs'!M19)</f>
        <v>0</v>
      </c>
      <c r="M19" s="954">
        <f>SUM('1.A. Iesniedzējs'!N19,'1.B. Iesniedzējs'!N19)</f>
        <v>0</v>
      </c>
      <c r="N19" s="954">
        <f>SUM('1.A. Iesniedzējs'!O19,'1.B. Iesniedzējs'!O19)</f>
        <v>0</v>
      </c>
      <c r="O19" s="954">
        <f>SUM('1.A. Iesniedzējs'!P19,'1.B. Iesniedzējs'!P19)</f>
        <v>0</v>
      </c>
      <c r="P19" s="954">
        <f>SUM('1.A. Iesniedzējs'!Q19,'1.B. Iesniedzējs'!Q19)</f>
        <v>0</v>
      </c>
      <c r="Q19" s="954">
        <f>SUM('1.A. Iesniedzējs'!R19,'1.B. Iesniedzējs'!R19)</f>
        <v>0</v>
      </c>
      <c r="R19" s="954">
        <f>SUM('1.A. Iesniedzējs'!S19,'1.B. Iesniedzējs'!S19)</f>
        <v>0</v>
      </c>
      <c r="S19" s="954">
        <f>SUM('1.A. Iesniedzējs'!T19,'1.B. Iesniedzējs'!T19)</f>
        <v>0</v>
      </c>
      <c r="T19" s="954">
        <f>SUM('1.A. Iesniedzējs'!U19,'1.B. Iesniedzējs'!U19)</f>
        <v>0</v>
      </c>
      <c r="U19" s="954">
        <f>SUM('1.A. Iesniedzējs'!V19,'1.B. Iesniedzējs'!V19)</f>
        <v>0</v>
      </c>
      <c r="V19" s="954">
        <f>SUM('1.A. Iesniedzējs'!W19,'1.B. Iesniedzējs'!W19)</f>
        <v>0</v>
      </c>
      <c r="W19" s="954">
        <f>SUM('1.A. Iesniedzējs'!X19,'1.B. Iesniedzējs'!X19)</f>
        <v>0</v>
      </c>
      <c r="X19" s="954">
        <f>SUM('1.A. Iesniedzējs'!Y19,'1.B. Iesniedzējs'!Y19)</f>
        <v>0</v>
      </c>
      <c r="Y19" s="954">
        <f>SUM('1.A. Iesniedzējs'!Z19,'1.B. Iesniedzējs'!Z19)</f>
        <v>0</v>
      </c>
      <c r="Z19" s="69"/>
      <c r="AE19" s="419"/>
      <c r="AF19" s="419"/>
      <c r="AG19" s="419"/>
      <c r="AH19" s="419"/>
      <c r="AI19" s="419"/>
      <c r="AJ19" s="419"/>
      <c r="AK19" s="419"/>
      <c r="AL19" s="419"/>
      <c r="AM19" s="419"/>
      <c r="AN19" s="419"/>
      <c r="AO19" s="419"/>
      <c r="AP19" s="419"/>
      <c r="AQ19" s="419"/>
      <c r="AR19" s="419"/>
      <c r="AS19" s="419"/>
      <c r="AT19" s="419"/>
      <c r="BQ19" s="39"/>
    </row>
    <row r="20" spans="1:69" ht="13.5" customHeight="1">
      <c r="A20" s="941" t="s">
        <v>728</v>
      </c>
      <c r="B20" s="469" t="s">
        <v>722</v>
      </c>
      <c r="C20" s="956">
        <f t="shared" si="6"/>
        <v>0</v>
      </c>
      <c r="D20" s="957" t="e">
        <f t="shared" si="7"/>
        <v>#DIV/0!</v>
      </c>
      <c r="E20" s="956">
        <f>SUM('1.A. Iesniedzējs'!F20,'1.B. Iesniedzējs'!F20)</f>
        <v>0</v>
      </c>
      <c r="F20" s="956">
        <f>SUM('1.A. Iesniedzējs'!G20,'1.B. Iesniedzējs'!G20)</f>
        <v>0</v>
      </c>
      <c r="G20" s="956">
        <f>SUM('1.A. Iesniedzējs'!H20,'1.B. Iesniedzējs'!H20)</f>
        <v>0</v>
      </c>
      <c r="H20" s="956">
        <f>SUM('1.A. Iesniedzējs'!I20,'1.B. Iesniedzējs'!I20)</f>
        <v>0</v>
      </c>
      <c r="I20" s="956">
        <f>SUM('1.A. Iesniedzējs'!J20,'1.B. Iesniedzējs'!J20)</f>
        <v>0</v>
      </c>
      <c r="J20" s="956">
        <f>SUM('1.A. Iesniedzējs'!K20,'1.B. Iesniedzējs'!K20)</f>
        <v>0</v>
      </c>
      <c r="K20" s="956">
        <f>SUM('1.A. Iesniedzējs'!L20,'1.B. Iesniedzējs'!L20)</f>
        <v>0</v>
      </c>
      <c r="L20" s="956">
        <f>SUM('1.A. Iesniedzējs'!M20,'1.B. Iesniedzējs'!M20)</f>
        <v>0</v>
      </c>
      <c r="M20" s="956">
        <f>SUM('1.A. Iesniedzējs'!N20,'1.B. Iesniedzējs'!N20)</f>
        <v>0</v>
      </c>
      <c r="N20" s="956">
        <f>SUM('1.A. Iesniedzējs'!O20,'1.B. Iesniedzējs'!O20)</f>
        <v>0</v>
      </c>
      <c r="O20" s="956">
        <f>SUM('1.A. Iesniedzējs'!P20,'1.B. Iesniedzējs'!P20)</f>
        <v>0</v>
      </c>
      <c r="P20" s="956">
        <f>SUM('1.A. Iesniedzējs'!Q20,'1.B. Iesniedzējs'!Q20)</f>
        <v>0</v>
      </c>
      <c r="Q20" s="956">
        <f>SUM('1.A. Iesniedzējs'!R20,'1.B. Iesniedzējs'!R20)</f>
        <v>0</v>
      </c>
      <c r="R20" s="956">
        <f>SUM('1.A. Iesniedzējs'!S20,'1.B. Iesniedzējs'!S20)</f>
        <v>0</v>
      </c>
      <c r="S20" s="956">
        <f>SUM('1.A. Iesniedzējs'!T20,'1.B. Iesniedzējs'!T20)</f>
        <v>0</v>
      </c>
      <c r="T20" s="956">
        <f>SUM('1.A. Iesniedzējs'!U20,'1.B. Iesniedzējs'!U20)</f>
        <v>0</v>
      </c>
      <c r="U20" s="956">
        <f>SUM('1.A. Iesniedzējs'!V20,'1.B. Iesniedzējs'!V20)</f>
        <v>0</v>
      </c>
      <c r="V20" s="956">
        <f>SUM('1.A. Iesniedzējs'!W20,'1.B. Iesniedzējs'!W20)</f>
        <v>0</v>
      </c>
      <c r="W20" s="956">
        <f>SUM('1.A. Iesniedzējs'!X20,'1.B. Iesniedzējs'!X20)</f>
        <v>0</v>
      </c>
      <c r="X20" s="956">
        <f>SUM('1.A. Iesniedzējs'!Y20,'1.B. Iesniedzējs'!Y20)</f>
        <v>0</v>
      </c>
      <c r="Y20" s="956">
        <f>SUM('1.A. Iesniedzējs'!Z20,'1.B. Iesniedzējs'!Z20)</f>
        <v>0</v>
      </c>
      <c r="Z20" s="69"/>
      <c r="AE20" s="419"/>
      <c r="AF20" s="419"/>
      <c r="AG20" s="419"/>
      <c r="AH20" s="419"/>
      <c r="AI20" s="419"/>
      <c r="AJ20" s="419"/>
      <c r="AK20" s="419"/>
      <c r="AL20" s="419"/>
      <c r="AM20" s="419"/>
      <c r="AN20" s="419"/>
      <c r="AO20" s="419"/>
      <c r="AP20" s="419"/>
      <c r="AQ20" s="419"/>
      <c r="AR20" s="419"/>
      <c r="AS20" s="419"/>
      <c r="AT20" s="419"/>
      <c r="BQ20" s="39"/>
    </row>
    <row r="21" spans="1:69" ht="13.5" customHeight="1">
      <c r="A21" s="941" t="s">
        <v>729</v>
      </c>
      <c r="B21" s="469" t="s">
        <v>726</v>
      </c>
      <c r="C21" s="956">
        <f t="shared" si="6"/>
        <v>0</v>
      </c>
      <c r="D21" s="957" t="e">
        <f t="shared" si="7"/>
        <v>#DIV/0!</v>
      </c>
      <c r="E21" s="956">
        <f>SUM('1.A. Iesniedzējs'!F21,'1.B. Iesniedzējs'!F21)</f>
        <v>0</v>
      </c>
      <c r="F21" s="956">
        <f>SUM('1.A. Iesniedzējs'!G21,'1.B. Iesniedzējs'!G21)</f>
        <v>0</v>
      </c>
      <c r="G21" s="956">
        <f>SUM('1.A. Iesniedzējs'!H21,'1.B. Iesniedzējs'!H21)</f>
        <v>0</v>
      </c>
      <c r="H21" s="956">
        <f>SUM('1.A. Iesniedzējs'!I21,'1.B. Iesniedzējs'!I21)</f>
        <v>0</v>
      </c>
      <c r="I21" s="956">
        <f>SUM('1.A. Iesniedzējs'!J21,'1.B. Iesniedzējs'!J21)</f>
        <v>0</v>
      </c>
      <c r="J21" s="956">
        <f>SUM('1.A. Iesniedzējs'!K21,'1.B. Iesniedzējs'!K21)</f>
        <v>0</v>
      </c>
      <c r="K21" s="956">
        <f>SUM('1.A. Iesniedzējs'!L21,'1.B. Iesniedzējs'!L21)</f>
        <v>0</v>
      </c>
      <c r="L21" s="956">
        <f>SUM('1.A. Iesniedzējs'!M21,'1.B. Iesniedzējs'!M21)</f>
        <v>0</v>
      </c>
      <c r="M21" s="956">
        <f>SUM('1.A. Iesniedzējs'!N21,'1.B. Iesniedzējs'!N21)</f>
        <v>0</v>
      </c>
      <c r="N21" s="956">
        <f>SUM('1.A. Iesniedzējs'!O21,'1.B. Iesniedzējs'!O21)</f>
        <v>0</v>
      </c>
      <c r="O21" s="956">
        <f>SUM('1.A. Iesniedzējs'!P21,'1.B. Iesniedzējs'!P21)</f>
        <v>0</v>
      </c>
      <c r="P21" s="956">
        <f>SUM('1.A. Iesniedzējs'!Q21,'1.B. Iesniedzējs'!Q21)</f>
        <v>0</v>
      </c>
      <c r="Q21" s="956">
        <f>SUM('1.A. Iesniedzējs'!R21,'1.B. Iesniedzējs'!R21)</f>
        <v>0</v>
      </c>
      <c r="R21" s="956">
        <f>SUM('1.A. Iesniedzējs'!S21,'1.B. Iesniedzējs'!S21)</f>
        <v>0</v>
      </c>
      <c r="S21" s="956">
        <f>SUM('1.A. Iesniedzējs'!T21,'1.B. Iesniedzējs'!T21)</f>
        <v>0</v>
      </c>
      <c r="T21" s="956">
        <f>SUM('1.A. Iesniedzējs'!U21,'1.B. Iesniedzējs'!U21)</f>
        <v>0</v>
      </c>
      <c r="U21" s="956">
        <f>SUM('1.A. Iesniedzējs'!V21,'1.B. Iesniedzējs'!V21)</f>
        <v>0</v>
      </c>
      <c r="V21" s="956">
        <f>SUM('1.A. Iesniedzējs'!W21,'1.B. Iesniedzējs'!W21)</f>
        <v>0</v>
      </c>
      <c r="W21" s="956">
        <f>SUM('1.A. Iesniedzējs'!X21,'1.B. Iesniedzējs'!X21)</f>
        <v>0</v>
      </c>
      <c r="X21" s="956">
        <f>SUM('1.A. Iesniedzējs'!Y21,'1.B. Iesniedzējs'!Y21)</f>
        <v>0</v>
      </c>
      <c r="Y21" s="956">
        <f>SUM('1.A. Iesniedzējs'!Z21,'1.B. Iesniedzējs'!Z21)</f>
        <v>0</v>
      </c>
      <c r="Z21" s="69"/>
      <c r="AE21" s="419"/>
      <c r="AF21" s="419"/>
      <c r="AG21" s="419"/>
      <c r="AH21" s="419"/>
      <c r="AI21" s="419"/>
      <c r="AJ21" s="419"/>
      <c r="AK21" s="419"/>
      <c r="AL21" s="419"/>
      <c r="AM21" s="419"/>
      <c r="AN21" s="419"/>
      <c r="AO21" s="419"/>
      <c r="AP21" s="419"/>
      <c r="AQ21" s="419"/>
      <c r="AR21" s="419"/>
      <c r="AS21" s="419"/>
      <c r="AT21" s="419"/>
      <c r="BQ21" s="39"/>
    </row>
    <row r="22" spans="1:69" ht="13.5" customHeight="1">
      <c r="A22" s="941" t="s">
        <v>730</v>
      </c>
      <c r="B22" s="469" t="s">
        <v>727</v>
      </c>
      <c r="C22" s="956">
        <f t="shared" si="6"/>
        <v>0</v>
      </c>
      <c r="D22" s="957" t="e">
        <f t="shared" si="7"/>
        <v>#DIV/0!</v>
      </c>
      <c r="E22" s="956">
        <f>SUM('1.A. Iesniedzējs'!F22,'1.B. Iesniedzējs'!F22)</f>
        <v>0</v>
      </c>
      <c r="F22" s="956">
        <f>SUM('1.A. Iesniedzējs'!G22,'1.B. Iesniedzējs'!G22)</f>
        <v>0</v>
      </c>
      <c r="G22" s="956">
        <f>SUM('1.A. Iesniedzējs'!H22,'1.B. Iesniedzējs'!H22)</f>
        <v>0</v>
      </c>
      <c r="H22" s="956">
        <f>SUM('1.A. Iesniedzējs'!I22,'1.B. Iesniedzējs'!I22)</f>
        <v>0</v>
      </c>
      <c r="I22" s="956">
        <f>SUM('1.A. Iesniedzējs'!J22,'1.B. Iesniedzējs'!J22)</f>
        <v>0</v>
      </c>
      <c r="J22" s="956">
        <f>SUM('1.A. Iesniedzējs'!K22,'1.B. Iesniedzējs'!K22)</f>
        <v>0</v>
      </c>
      <c r="K22" s="956">
        <f>SUM('1.A. Iesniedzējs'!L22,'1.B. Iesniedzējs'!L22)</f>
        <v>0</v>
      </c>
      <c r="L22" s="956">
        <f>SUM('1.A. Iesniedzējs'!M22,'1.B. Iesniedzējs'!M22)</f>
        <v>0</v>
      </c>
      <c r="M22" s="956">
        <f>SUM('1.A. Iesniedzējs'!N22,'1.B. Iesniedzējs'!N22)</f>
        <v>0</v>
      </c>
      <c r="N22" s="956">
        <f>SUM('1.A. Iesniedzējs'!O22,'1.B. Iesniedzējs'!O22)</f>
        <v>0</v>
      </c>
      <c r="O22" s="956">
        <f>SUM('1.A. Iesniedzējs'!P22,'1.B. Iesniedzējs'!P22)</f>
        <v>0</v>
      </c>
      <c r="P22" s="956">
        <f>SUM('1.A. Iesniedzējs'!Q22,'1.B. Iesniedzējs'!Q22)</f>
        <v>0</v>
      </c>
      <c r="Q22" s="956">
        <f>SUM('1.A. Iesniedzējs'!R22,'1.B. Iesniedzējs'!R22)</f>
        <v>0</v>
      </c>
      <c r="R22" s="956">
        <f>SUM('1.A. Iesniedzējs'!S22,'1.B. Iesniedzējs'!S22)</f>
        <v>0</v>
      </c>
      <c r="S22" s="956">
        <f>SUM('1.A. Iesniedzējs'!T22,'1.B. Iesniedzējs'!T22)</f>
        <v>0</v>
      </c>
      <c r="T22" s="956">
        <f>SUM('1.A. Iesniedzējs'!U22,'1.B. Iesniedzējs'!U22)</f>
        <v>0</v>
      </c>
      <c r="U22" s="956">
        <f>SUM('1.A. Iesniedzējs'!V22,'1.B. Iesniedzējs'!V22)</f>
        <v>0</v>
      </c>
      <c r="V22" s="956">
        <f>SUM('1.A. Iesniedzējs'!W22,'1.B. Iesniedzējs'!W22)</f>
        <v>0</v>
      </c>
      <c r="W22" s="956">
        <f>SUM('1.A. Iesniedzējs'!X22,'1.B. Iesniedzējs'!X22)</f>
        <v>0</v>
      </c>
      <c r="X22" s="956">
        <f>SUM('1.A. Iesniedzējs'!Y22,'1.B. Iesniedzējs'!Y22)</f>
        <v>0</v>
      </c>
      <c r="Y22" s="956">
        <f>SUM('1.A. Iesniedzējs'!Z22,'1.B. Iesniedzējs'!Z22)</f>
        <v>0</v>
      </c>
      <c r="Z22" s="69"/>
      <c r="AE22" s="419"/>
      <c r="AF22" s="419"/>
      <c r="AG22" s="419"/>
      <c r="AH22" s="419"/>
      <c r="AI22" s="419"/>
      <c r="AJ22" s="419"/>
      <c r="AK22" s="419"/>
      <c r="AL22" s="419"/>
      <c r="AM22" s="419"/>
      <c r="AN22" s="419"/>
      <c r="AO22" s="419"/>
      <c r="AP22" s="419"/>
      <c r="AQ22" s="419"/>
      <c r="AR22" s="419"/>
      <c r="AS22" s="419"/>
      <c r="AT22" s="419"/>
      <c r="BQ22" s="39"/>
    </row>
    <row r="23" spans="1:69" ht="13.5" customHeight="1">
      <c r="A23" s="939" t="s">
        <v>250</v>
      </c>
      <c r="B23" s="940" t="s">
        <v>165</v>
      </c>
      <c r="C23" s="954">
        <f t="shared" si="6"/>
        <v>0</v>
      </c>
      <c r="D23" s="955" t="e">
        <f t="shared" si="7"/>
        <v>#DIV/0!</v>
      </c>
      <c r="E23" s="954">
        <f>SUM('1.A. Iesniedzējs'!F23,'1.B. Iesniedzējs'!F23)</f>
        <v>0</v>
      </c>
      <c r="F23" s="954">
        <f>SUM('1.A. Iesniedzējs'!G23,'1.B. Iesniedzējs'!G23)</f>
        <v>0</v>
      </c>
      <c r="G23" s="954">
        <f>SUM('1.A. Iesniedzējs'!H23,'1.B. Iesniedzējs'!H23)</f>
        <v>0</v>
      </c>
      <c r="H23" s="954">
        <f>SUM('1.A. Iesniedzējs'!I23,'1.B. Iesniedzējs'!I23)</f>
        <v>0</v>
      </c>
      <c r="I23" s="954">
        <f>SUM('1.A. Iesniedzējs'!J23,'1.B. Iesniedzējs'!J23)</f>
        <v>0</v>
      </c>
      <c r="J23" s="954">
        <f>SUM('1.A. Iesniedzējs'!K23,'1.B. Iesniedzējs'!K23)</f>
        <v>0</v>
      </c>
      <c r="K23" s="954">
        <f>SUM('1.A. Iesniedzējs'!L23,'1.B. Iesniedzējs'!L23)</f>
        <v>0</v>
      </c>
      <c r="L23" s="954">
        <f>SUM('1.A. Iesniedzējs'!M23,'1.B. Iesniedzējs'!M23)</f>
        <v>0</v>
      </c>
      <c r="M23" s="954">
        <f>SUM('1.A. Iesniedzējs'!N23,'1.B. Iesniedzējs'!N23)</f>
        <v>0</v>
      </c>
      <c r="N23" s="954">
        <f>SUM('1.A. Iesniedzējs'!O23,'1.B. Iesniedzējs'!O23)</f>
        <v>0</v>
      </c>
      <c r="O23" s="954">
        <f>SUM('1.A. Iesniedzējs'!P23,'1.B. Iesniedzējs'!P23)</f>
        <v>0</v>
      </c>
      <c r="P23" s="954">
        <f>SUM('1.A. Iesniedzējs'!Q23,'1.B. Iesniedzējs'!Q23)</f>
        <v>0</v>
      </c>
      <c r="Q23" s="954">
        <f>SUM('1.A. Iesniedzējs'!R23,'1.B. Iesniedzējs'!R23)</f>
        <v>0</v>
      </c>
      <c r="R23" s="954">
        <f>SUM('1.A. Iesniedzējs'!S23,'1.B. Iesniedzējs'!S23)</f>
        <v>0</v>
      </c>
      <c r="S23" s="954">
        <f>SUM('1.A. Iesniedzējs'!T23,'1.B. Iesniedzējs'!T23)</f>
        <v>0</v>
      </c>
      <c r="T23" s="954">
        <f>SUM('1.A. Iesniedzējs'!U23,'1.B. Iesniedzējs'!U23)</f>
        <v>0</v>
      </c>
      <c r="U23" s="954">
        <f>SUM('1.A. Iesniedzējs'!V23,'1.B. Iesniedzējs'!V23)</f>
        <v>0</v>
      </c>
      <c r="V23" s="954">
        <f>SUM('1.A. Iesniedzējs'!W23,'1.B. Iesniedzējs'!W23)</f>
        <v>0</v>
      </c>
      <c r="W23" s="954">
        <f>SUM('1.A. Iesniedzējs'!X23,'1.B. Iesniedzējs'!X23)</f>
        <v>0</v>
      </c>
      <c r="X23" s="954">
        <f>SUM('1.A. Iesniedzējs'!Y23,'1.B. Iesniedzējs'!Y23)</f>
        <v>0</v>
      </c>
      <c r="Y23" s="954">
        <f>SUM('1.A. Iesniedzējs'!Z23,'1.B. Iesniedzējs'!Z23)</f>
        <v>0</v>
      </c>
      <c r="Z23" s="69"/>
      <c r="AE23" s="419"/>
      <c r="AF23" s="419"/>
      <c r="AG23" s="419"/>
      <c r="AH23" s="419"/>
      <c r="AI23" s="419"/>
      <c r="AJ23" s="419"/>
      <c r="AK23" s="419"/>
      <c r="AL23" s="419"/>
      <c r="AM23" s="419"/>
      <c r="AN23" s="419"/>
      <c r="AO23" s="419"/>
      <c r="AP23" s="419"/>
      <c r="AQ23" s="419"/>
      <c r="AR23" s="419"/>
      <c r="AS23" s="419"/>
      <c r="AT23" s="419"/>
      <c r="BQ23" s="39"/>
    </row>
    <row r="24" spans="1:69" ht="13.5" customHeight="1">
      <c r="A24" s="941" t="s">
        <v>731</v>
      </c>
      <c r="B24" s="469" t="s">
        <v>732</v>
      </c>
      <c r="C24" s="956">
        <f t="shared" si="6"/>
        <v>0</v>
      </c>
      <c r="D24" s="957" t="e">
        <f t="shared" si="7"/>
        <v>#DIV/0!</v>
      </c>
      <c r="E24" s="956">
        <f>SUM('1.A. Iesniedzējs'!F24,'1.B. Iesniedzējs'!F24)</f>
        <v>0</v>
      </c>
      <c r="F24" s="956">
        <f>SUM('1.A. Iesniedzējs'!G24,'1.B. Iesniedzējs'!G24)</f>
        <v>0</v>
      </c>
      <c r="G24" s="956">
        <f>SUM('1.A. Iesniedzējs'!H24,'1.B. Iesniedzējs'!H24)</f>
        <v>0</v>
      </c>
      <c r="H24" s="956">
        <f>SUM('1.A. Iesniedzējs'!I24,'1.B. Iesniedzējs'!I24)</f>
        <v>0</v>
      </c>
      <c r="I24" s="956">
        <f>SUM('1.A. Iesniedzējs'!J24,'1.B. Iesniedzējs'!J24)</f>
        <v>0</v>
      </c>
      <c r="J24" s="956">
        <f>SUM('1.A. Iesniedzējs'!K24,'1.B. Iesniedzējs'!K24)</f>
        <v>0</v>
      </c>
      <c r="K24" s="956">
        <f>SUM('1.A. Iesniedzējs'!L24,'1.B. Iesniedzējs'!L24)</f>
        <v>0</v>
      </c>
      <c r="L24" s="956">
        <f>SUM('1.A. Iesniedzējs'!M24,'1.B. Iesniedzējs'!M24)</f>
        <v>0</v>
      </c>
      <c r="M24" s="956">
        <f>SUM('1.A. Iesniedzējs'!N24,'1.B. Iesniedzējs'!N24)</f>
        <v>0</v>
      </c>
      <c r="N24" s="956">
        <f>SUM('1.A. Iesniedzējs'!O24,'1.B. Iesniedzējs'!O24)</f>
        <v>0</v>
      </c>
      <c r="O24" s="956">
        <f>SUM('1.A. Iesniedzējs'!P24,'1.B. Iesniedzējs'!P24)</f>
        <v>0</v>
      </c>
      <c r="P24" s="956">
        <f>SUM('1.A. Iesniedzējs'!Q24,'1.B. Iesniedzējs'!Q24)</f>
        <v>0</v>
      </c>
      <c r="Q24" s="956">
        <f>SUM('1.A. Iesniedzējs'!R24,'1.B. Iesniedzējs'!R24)</f>
        <v>0</v>
      </c>
      <c r="R24" s="956">
        <f>SUM('1.A. Iesniedzējs'!S24,'1.B. Iesniedzējs'!S24)</f>
        <v>0</v>
      </c>
      <c r="S24" s="956">
        <f>SUM('1.A. Iesniedzējs'!T24,'1.B. Iesniedzējs'!T24)</f>
        <v>0</v>
      </c>
      <c r="T24" s="956">
        <f>SUM('1.A. Iesniedzējs'!U24,'1.B. Iesniedzējs'!U24)</f>
        <v>0</v>
      </c>
      <c r="U24" s="956">
        <f>SUM('1.A. Iesniedzējs'!V24,'1.B. Iesniedzējs'!V24)</f>
        <v>0</v>
      </c>
      <c r="V24" s="956">
        <f>SUM('1.A. Iesniedzējs'!W24,'1.B. Iesniedzējs'!W24)</f>
        <v>0</v>
      </c>
      <c r="W24" s="956">
        <f>SUM('1.A. Iesniedzējs'!X24,'1.B. Iesniedzējs'!X24)</f>
        <v>0</v>
      </c>
      <c r="X24" s="956">
        <f>SUM('1.A. Iesniedzējs'!Y24,'1.B. Iesniedzējs'!Y24)</f>
        <v>0</v>
      </c>
      <c r="Y24" s="956">
        <f>SUM('1.A. Iesniedzējs'!Z24,'1.B. Iesniedzējs'!Z24)</f>
        <v>0</v>
      </c>
      <c r="Z24" s="69"/>
      <c r="AE24" s="419"/>
      <c r="AF24" s="419"/>
      <c r="AG24" s="419"/>
      <c r="AH24" s="419"/>
      <c r="AI24" s="419"/>
      <c r="AJ24" s="419"/>
      <c r="AK24" s="419"/>
      <c r="AL24" s="419"/>
      <c r="AM24" s="419"/>
      <c r="AN24" s="419"/>
      <c r="AO24" s="419"/>
      <c r="AP24" s="419"/>
      <c r="AQ24" s="419"/>
      <c r="AR24" s="419"/>
      <c r="AS24" s="419"/>
      <c r="AT24" s="419"/>
      <c r="BQ24" s="39"/>
    </row>
    <row r="25" spans="1:69" ht="13.5" customHeight="1">
      <c r="A25" s="939" t="s">
        <v>744</v>
      </c>
      <c r="B25" s="940" t="s">
        <v>733</v>
      </c>
      <c r="C25" s="954">
        <f t="shared" si="6"/>
        <v>0</v>
      </c>
      <c r="D25" s="955" t="e">
        <f t="shared" si="7"/>
        <v>#DIV/0!</v>
      </c>
      <c r="E25" s="954">
        <f>SUM('1.A. Iesniedzējs'!F25,'1.B. Iesniedzējs'!F25)</f>
        <v>0</v>
      </c>
      <c r="F25" s="954">
        <f>SUM('1.A. Iesniedzējs'!G25,'1.B. Iesniedzējs'!G25)</f>
        <v>0</v>
      </c>
      <c r="G25" s="954">
        <f>SUM('1.A. Iesniedzējs'!H25,'1.B. Iesniedzējs'!H25)</f>
        <v>0</v>
      </c>
      <c r="H25" s="954">
        <f>SUM('1.A. Iesniedzējs'!I25,'1.B. Iesniedzējs'!I25)</f>
        <v>0</v>
      </c>
      <c r="I25" s="954">
        <f>SUM('1.A. Iesniedzējs'!J25,'1.B. Iesniedzējs'!J25)</f>
        <v>0</v>
      </c>
      <c r="J25" s="954">
        <f>SUM('1.A. Iesniedzējs'!K25,'1.B. Iesniedzējs'!K25)</f>
        <v>0</v>
      </c>
      <c r="K25" s="954">
        <f>SUM('1.A. Iesniedzējs'!L25,'1.B. Iesniedzējs'!L25)</f>
        <v>0</v>
      </c>
      <c r="L25" s="954">
        <f>SUM('1.A. Iesniedzējs'!M25,'1.B. Iesniedzējs'!M25)</f>
        <v>0</v>
      </c>
      <c r="M25" s="954">
        <f>SUM('1.A. Iesniedzējs'!N25,'1.B. Iesniedzējs'!N25)</f>
        <v>0</v>
      </c>
      <c r="N25" s="954">
        <f>SUM('1.A. Iesniedzējs'!O25,'1.B. Iesniedzējs'!O25)</f>
        <v>0</v>
      </c>
      <c r="O25" s="954">
        <f>SUM('1.A. Iesniedzējs'!P25,'1.B. Iesniedzējs'!P25)</f>
        <v>0</v>
      </c>
      <c r="P25" s="954">
        <f>SUM('1.A. Iesniedzējs'!Q25,'1.B. Iesniedzējs'!Q25)</f>
        <v>0</v>
      </c>
      <c r="Q25" s="954">
        <f>SUM('1.A. Iesniedzējs'!R25,'1.B. Iesniedzējs'!R25)</f>
        <v>0</v>
      </c>
      <c r="R25" s="954">
        <f>SUM('1.A. Iesniedzējs'!S25,'1.B. Iesniedzējs'!S25)</f>
        <v>0</v>
      </c>
      <c r="S25" s="954">
        <f>SUM('1.A. Iesniedzējs'!T25,'1.B. Iesniedzējs'!T25)</f>
        <v>0</v>
      </c>
      <c r="T25" s="954">
        <f>SUM('1.A. Iesniedzējs'!U25,'1.B. Iesniedzējs'!U25)</f>
        <v>0</v>
      </c>
      <c r="U25" s="954">
        <f>SUM('1.A. Iesniedzējs'!V25,'1.B. Iesniedzējs'!V25)</f>
        <v>0</v>
      </c>
      <c r="V25" s="954">
        <f>SUM('1.A. Iesniedzējs'!W25,'1.B. Iesniedzējs'!W25)</f>
        <v>0</v>
      </c>
      <c r="W25" s="954">
        <f>SUM('1.A. Iesniedzējs'!X25,'1.B. Iesniedzējs'!X25)</f>
        <v>0</v>
      </c>
      <c r="X25" s="954">
        <f>SUM('1.A. Iesniedzējs'!Y25,'1.B. Iesniedzējs'!Y25)</f>
        <v>0</v>
      </c>
      <c r="Y25" s="954">
        <f>SUM('1.A. Iesniedzējs'!Z25,'1.B. Iesniedzējs'!Z25)</f>
        <v>0</v>
      </c>
      <c r="Z25" s="69"/>
      <c r="AE25" s="419"/>
      <c r="AF25" s="419"/>
      <c r="AG25" s="419"/>
      <c r="AH25" s="419"/>
      <c r="AI25" s="419"/>
      <c r="AJ25" s="419"/>
      <c r="AK25" s="419"/>
      <c r="AL25" s="419"/>
      <c r="AM25" s="419"/>
      <c r="AN25" s="419"/>
      <c r="AO25" s="419"/>
      <c r="AP25" s="419"/>
      <c r="AQ25" s="419"/>
      <c r="AR25" s="419"/>
      <c r="AS25" s="419"/>
      <c r="AT25" s="419"/>
      <c r="BQ25" s="39"/>
    </row>
    <row r="26" spans="1:69" ht="13.5" customHeight="1">
      <c r="A26" s="939" t="s">
        <v>745</v>
      </c>
      <c r="B26" s="940" t="s">
        <v>254</v>
      </c>
      <c r="C26" s="954">
        <f t="shared" si="6"/>
        <v>0</v>
      </c>
      <c r="D26" s="955" t="e">
        <f t="shared" si="7"/>
        <v>#DIV/0!</v>
      </c>
      <c r="E26" s="954">
        <f>SUM('1.A. Iesniedzējs'!F26,'1.B. Iesniedzējs'!F26)</f>
        <v>0</v>
      </c>
      <c r="F26" s="954">
        <f>SUM('1.A. Iesniedzējs'!G26,'1.B. Iesniedzējs'!G26)</f>
        <v>0</v>
      </c>
      <c r="G26" s="954">
        <f>SUM('1.A. Iesniedzējs'!H26,'1.B. Iesniedzējs'!H26)</f>
        <v>0</v>
      </c>
      <c r="H26" s="954">
        <f>SUM('1.A. Iesniedzējs'!I26,'1.B. Iesniedzējs'!I26)</f>
        <v>0</v>
      </c>
      <c r="I26" s="954">
        <f>SUM('1.A. Iesniedzējs'!J26,'1.B. Iesniedzējs'!J26)</f>
        <v>0</v>
      </c>
      <c r="J26" s="954">
        <f>SUM('1.A. Iesniedzējs'!K26,'1.B. Iesniedzējs'!K26)</f>
        <v>0</v>
      </c>
      <c r="K26" s="954">
        <f>SUM('1.A. Iesniedzējs'!L26,'1.B. Iesniedzējs'!L26)</f>
        <v>0</v>
      </c>
      <c r="L26" s="954">
        <f>SUM('1.A. Iesniedzējs'!M26,'1.B. Iesniedzējs'!M26)</f>
        <v>0</v>
      </c>
      <c r="M26" s="954">
        <f>SUM('1.A. Iesniedzējs'!N26,'1.B. Iesniedzējs'!N26)</f>
        <v>0</v>
      </c>
      <c r="N26" s="954">
        <f>SUM('1.A. Iesniedzējs'!O26,'1.B. Iesniedzējs'!O26)</f>
        <v>0</v>
      </c>
      <c r="O26" s="954">
        <f>SUM('1.A. Iesniedzējs'!P26,'1.B. Iesniedzējs'!P26)</f>
        <v>0</v>
      </c>
      <c r="P26" s="954">
        <f>SUM('1.A. Iesniedzējs'!Q26,'1.B. Iesniedzējs'!Q26)</f>
        <v>0</v>
      </c>
      <c r="Q26" s="954">
        <f>SUM('1.A. Iesniedzējs'!R26,'1.B. Iesniedzējs'!R26)</f>
        <v>0</v>
      </c>
      <c r="R26" s="954">
        <f>SUM('1.A. Iesniedzējs'!S26,'1.B. Iesniedzējs'!S26)</f>
        <v>0</v>
      </c>
      <c r="S26" s="954">
        <f>SUM('1.A. Iesniedzējs'!T26,'1.B. Iesniedzējs'!T26)</f>
        <v>0</v>
      </c>
      <c r="T26" s="954">
        <f>SUM('1.A. Iesniedzējs'!U26,'1.B. Iesniedzējs'!U26)</f>
        <v>0</v>
      </c>
      <c r="U26" s="954">
        <f>SUM('1.A. Iesniedzējs'!V26,'1.B. Iesniedzējs'!V26)</f>
        <v>0</v>
      </c>
      <c r="V26" s="954">
        <f>SUM('1.A. Iesniedzējs'!W26,'1.B. Iesniedzējs'!W26)</f>
        <v>0</v>
      </c>
      <c r="W26" s="954">
        <f>SUM('1.A. Iesniedzējs'!X26,'1.B. Iesniedzējs'!X26)</f>
        <v>0</v>
      </c>
      <c r="X26" s="954">
        <f>SUM('1.A. Iesniedzējs'!Y26,'1.B. Iesniedzējs'!Y26)</f>
        <v>0</v>
      </c>
      <c r="Y26" s="954">
        <f>SUM('1.A. Iesniedzējs'!Z26,'1.B. Iesniedzējs'!Z26)</f>
        <v>0</v>
      </c>
      <c r="Z26" s="69"/>
      <c r="AE26" s="419"/>
      <c r="AF26" s="419"/>
      <c r="AG26" s="419"/>
      <c r="AH26" s="419"/>
      <c r="AI26" s="419"/>
      <c r="AJ26" s="419"/>
      <c r="AK26" s="419"/>
      <c r="AL26" s="419"/>
      <c r="AM26" s="419"/>
      <c r="AN26" s="419"/>
      <c r="AO26" s="419"/>
      <c r="AP26" s="419"/>
      <c r="AQ26" s="419"/>
      <c r="AR26" s="419"/>
      <c r="AS26" s="419"/>
      <c r="AT26" s="419"/>
      <c r="BQ26" s="39"/>
    </row>
    <row r="27" spans="1:69" ht="13.5" customHeight="1">
      <c r="A27" s="941" t="s">
        <v>474</v>
      </c>
      <c r="B27" s="469" t="s">
        <v>736</v>
      </c>
      <c r="C27" s="956">
        <f t="shared" si="6"/>
        <v>0</v>
      </c>
      <c r="D27" s="957" t="e">
        <f t="shared" si="7"/>
        <v>#DIV/0!</v>
      </c>
      <c r="E27" s="956">
        <f>SUM('1.A. Iesniedzējs'!F27,'1.B. Iesniedzējs'!F27)</f>
        <v>0</v>
      </c>
      <c r="F27" s="956">
        <f>SUM('1.A. Iesniedzējs'!G27,'1.B. Iesniedzējs'!G27)</f>
        <v>0</v>
      </c>
      <c r="G27" s="956">
        <f>SUM('1.A. Iesniedzējs'!H27,'1.B. Iesniedzējs'!H27)</f>
        <v>0</v>
      </c>
      <c r="H27" s="956">
        <f>SUM('1.A. Iesniedzējs'!I27,'1.B. Iesniedzējs'!I27)</f>
        <v>0</v>
      </c>
      <c r="I27" s="956">
        <f>SUM('1.A. Iesniedzējs'!J27,'1.B. Iesniedzējs'!J27)</f>
        <v>0</v>
      </c>
      <c r="J27" s="956">
        <f>SUM('1.A. Iesniedzējs'!K27,'1.B. Iesniedzējs'!K27)</f>
        <v>0</v>
      </c>
      <c r="K27" s="956">
        <f>SUM('1.A. Iesniedzējs'!L27,'1.B. Iesniedzējs'!L27)</f>
        <v>0</v>
      </c>
      <c r="L27" s="956">
        <f>SUM('1.A. Iesniedzējs'!M27,'1.B. Iesniedzējs'!M27)</f>
        <v>0</v>
      </c>
      <c r="M27" s="956">
        <f>SUM('1.A. Iesniedzējs'!N27,'1.B. Iesniedzējs'!N27)</f>
        <v>0</v>
      </c>
      <c r="N27" s="956">
        <f>SUM('1.A. Iesniedzējs'!O27,'1.B. Iesniedzējs'!O27)</f>
        <v>0</v>
      </c>
      <c r="O27" s="956">
        <f>SUM('1.A. Iesniedzējs'!P27,'1.B. Iesniedzējs'!P27)</f>
        <v>0</v>
      </c>
      <c r="P27" s="956">
        <f>SUM('1.A. Iesniedzējs'!Q27,'1.B. Iesniedzējs'!Q27)</f>
        <v>0</v>
      </c>
      <c r="Q27" s="956">
        <f>SUM('1.A. Iesniedzējs'!R27,'1.B. Iesniedzējs'!R27)</f>
        <v>0</v>
      </c>
      <c r="R27" s="956">
        <f>SUM('1.A. Iesniedzējs'!S27,'1.B. Iesniedzējs'!S27)</f>
        <v>0</v>
      </c>
      <c r="S27" s="956">
        <f>SUM('1.A. Iesniedzējs'!T27,'1.B. Iesniedzējs'!T27)</f>
        <v>0</v>
      </c>
      <c r="T27" s="956">
        <f>SUM('1.A. Iesniedzējs'!U27,'1.B. Iesniedzējs'!U27)</f>
        <v>0</v>
      </c>
      <c r="U27" s="956">
        <f>SUM('1.A. Iesniedzējs'!V27,'1.B. Iesniedzējs'!V27)</f>
        <v>0</v>
      </c>
      <c r="V27" s="956">
        <f>SUM('1.A. Iesniedzējs'!W27,'1.B. Iesniedzējs'!W27)</f>
        <v>0</v>
      </c>
      <c r="W27" s="956">
        <f>SUM('1.A. Iesniedzējs'!X27,'1.B. Iesniedzējs'!X27)</f>
        <v>0</v>
      </c>
      <c r="X27" s="956">
        <f>SUM('1.A. Iesniedzējs'!Y27,'1.B. Iesniedzējs'!Y27)</f>
        <v>0</v>
      </c>
      <c r="Y27" s="956">
        <f>SUM('1.A. Iesniedzējs'!Z27,'1.B. Iesniedzējs'!Z27)</f>
        <v>0</v>
      </c>
      <c r="Z27" s="69"/>
      <c r="AE27" s="419"/>
      <c r="AF27" s="419"/>
      <c r="AG27" s="419"/>
      <c r="AH27" s="419"/>
      <c r="AI27" s="419"/>
      <c r="AJ27" s="419"/>
      <c r="AK27" s="419"/>
      <c r="AL27" s="419"/>
      <c r="AM27" s="419"/>
      <c r="AN27" s="419"/>
      <c r="AO27" s="419"/>
      <c r="AP27" s="419"/>
      <c r="AQ27" s="419"/>
      <c r="AR27" s="419"/>
      <c r="AS27" s="419"/>
      <c r="AT27" s="419"/>
      <c r="BQ27" s="39"/>
    </row>
    <row r="28" spans="1:69" ht="13.5" customHeight="1">
      <c r="A28" s="941" t="s">
        <v>475</v>
      </c>
      <c r="B28" s="469" t="s">
        <v>737</v>
      </c>
      <c r="C28" s="956">
        <f t="shared" si="6"/>
        <v>0</v>
      </c>
      <c r="D28" s="957" t="e">
        <f t="shared" si="7"/>
        <v>#DIV/0!</v>
      </c>
      <c r="E28" s="956">
        <f>SUM('1.A. Iesniedzējs'!F28,'1.B. Iesniedzējs'!F28)</f>
        <v>0</v>
      </c>
      <c r="F28" s="956">
        <f>SUM('1.A. Iesniedzējs'!G28,'1.B. Iesniedzējs'!G28)</f>
        <v>0</v>
      </c>
      <c r="G28" s="956">
        <f>SUM('1.A. Iesniedzējs'!H28,'1.B. Iesniedzējs'!H28)</f>
        <v>0</v>
      </c>
      <c r="H28" s="956">
        <f>SUM('1.A. Iesniedzējs'!I28,'1.B. Iesniedzējs'!I28)</f>
        <v>0</v>
      </c>
      <c r="I28" s="956">
        <f>SUM('1.A. Iesniedzējs'!J28,'1.B. Iesniedzējs'!J28)</f>
        <v>0</v>
      </c>
      <c r="J28" s="956">
        <f>SUM('1.A. Iesniedzējs'!K28,'1.B. Iesniedzējs'!K28)</f>
        <v>0</v>
      </c>
      <c r="K28" s="956">
        <f>SUM('1.A. Iesniedzējs'!L28,'1.B. Iesniedzējs'!L28)</f>
        <v>0</v>
      </c>
      <c r="L28" s="956">
        <f>SUM('1.A. Iesniedzējs'!M28,'1.B. Iesniedzējs'!M28)</f>
        <v>0</v>
      </c>
      <c r="M28" s="956">
        <f>SUM('1.A. Iesniedzējs'!N28,'1.B. Iesniedzējs'!N28)</f>
        <v>0</v>
      </c>
      <c r="N28" s="956">
        <f>SUM('1.A. Iesniedzējs'!O28,'1.B. Iesniedzējs'!O28)</f>
        <v>0</v>
      </c>
      <c r="O28" s="956">
        <f>SUM('1.A. Iesniedzējs'!P28,'1.B. Iesniedzējs'!P28)</f>
        <v>0</v>
      </c>
      <c r="P28" s="956">
        <f>SUM('1.A. Iesniedzējs'!Q28,'1.B. Iesniedzējs'!Q28)</f>
        <v>0</v>
      </c>
      <c r="Q28" s="956">
        <f>SUM('1.A. Iesniedzējs'!R28,'1.B. Iesniedzējs'!R28)</f>
        <v>0</v>
      </c>
      <c r="R28" s="956">
        <f>SUM('1.A. Iesniedzējs'!S28,'1.B. Iesniedzējs'!S28)</f>
        <v>0</v>
      </c>
      <c r="S28" s="956">
        <f>SUM('1.A. Iesniedzējs'!T28,'1.B. Iesniedzējs'!T28)</f>
        <v>0</v>
      </c>
      <c r="T28" s="956">
        <f>SUM('1.A. Iesniedzējs'!U28,'1.B. Iesniedzējs'!U28)</f>
        <v>0</v>
      </c>
      <c r="U28" s="956">
        <f>SUM('1.A. Iesniedzējs'!V28,'1.B. Iesniedzējs'!V28)</f>
        <v>0</v>
      </c>
      <c r="V28" s="956">
        <f>SUM('1.A. Iesniedzējs'!W28,'1.B. Iesniedzējs'!W28)</f>
        <v>0</v>
      </c>
      <c r="W28" s="956">
        <f>SUM('1.A. Iesniedzējs'!X28,'1.B. Iesniedzējs'!X28)</f>
        <v>0</v>
      </c>
      <c r="X28" s="956">
        <f>SUM('1.A. Iesniedzējs'!Y28,'1.B. Iesniedzējs'!Y28)</f>
        <v>0</v>
      </c>
      <c r="Y28" s="956">
        <f>SUM('1.A. Iesniedzējs'!Z28,'1.B. Iesniedzējs'!Z28)</f>
        <v>0</v>
      </c>
      <c r="Z28" s="69"/>
      <c r="AE28" s="419"/>
      <c r="AF28" s="419"/>
      <c r="AG28" s="419"/>
      <c r="AH28" s="419"/>
      <c r="AI28" s="419"/>
      <c r="AJ28" s="419"/>
      <c r="AK28" s="419"/>
      <c r="AL28" s="419"/>
      <c r="AM28" s="419"/>
      <c r="AN28" s="419"/>
      <c r="AO28" s="419"/>
      <c r="AP28" s="419"/>
      <c r="AQ28" s="419"/>
      <c r="AR28" s="419"/>
      <c r="AS28" s="419"/>
      <c r="AT28" s="419"/>
      <c r="BQ28" s="39"/>
    </row>
    <row r="29" spans="1:69" ht="13.5" customHeight="1">
      <c r="A29" s="941" t="s">
        <v>734</v>
      </c>
      <c r="B29" s="469" t="s">
        <v>738</v>
      </c>
      <c r="C29" s="956">
        <f t="shared" si="6"/>
        <v>0</v>
      </c>
      <c r="D29" s="957" t="e">
        <f t="shared" si="7"/>
        <v>#DIV/0!</v>
      </c>
      <c r="E29" s="956">
        <f>SUM('1.A. Iesniedzējs'!F29,'1.B. Iesniedzējs'!F29)</f>
        <v>0</v>
      </c>
      <c r="F29" s="956">
        <f>SUM('1.A. Iesniedzējs'!G29,'1.B. Iesniedzējs'!G29)</f>
        <v>0</v>
      </c>
      <c r="G29" s="956">
        <f>SUM('1.A. Iesniedzējs'!H29,'1.B. Iesniedzējs'!H29)</f>
        <v>0</v>
      </c>
      <c r="H29" s="956">
        <f>SUM('1.A. Iesniedzējs'!I29,'1.B. Iesniedzējs'!I29)</f>
        <v>0</v>
      </c>
      <c r="I29" s="956">
        <f>SUM('1.A. Iesniedzējs'!J29,'1.B. Iesniedzējs'!J29)</f>
        <v>0</v>
      </c>
      <c r="J29" s="956">
        <f>SUM('1.A. Iesniedzējs'!K29,'1.B. Iesniedzējs'!K29)</f>
        <v>0</v>
      </c>
      <c r="K29" s="956">
        <f>SUM('1.A. Iesniedzējs'!L29,'1.B. Iesniedzējs'!L29)</f>
        <v>0</v>
      </c>
      <c r="L29" s="956">
        <f>SUM('1.A. Iesniedzējs'!M29,'1.B. Iesniedzējs'!M29)</f>
        <v>0</v>
      </c>
      <c r="M29" s="956">
        <f>SUM('1.A. Iesniedzējs'!N29,'1.B. Iesniedzējs'!N29)</f>
        <v>0</v>
      </c>
      <c r="N29" s="956">
        <f>SUM('1.A. Iesniedzējs'!O29,'1.B. Iesniedzējs'!O29)</f>
        <v>0</v>
      </c>
      <c r="O29" s="956">
        <f>SUM('1.A. Iesniedzējs'!P29,'1.B. Iesniedzējs'!P29)</f>
        <v>0</v>
      </c>
      <c r="P29" s="956">
        <f>SUM('1.A. Iesniedzējs'!Q29,'1.B. Iesniedzējs'!Q29)</f>
        <v>0</v>
      </c>
      <c r="Q29" s="956">
        <f>SUM('1.A. Iesniedzējs'!R29,'1.B. Iesniedzējs'!R29)</f>
        <v>0</v>
      </c>
      <c r="R29" s="956">
        <f>SUM('1.A. Iesniedzējs'!S29,'1.B. Iesniedzējs'!S29)</f>
        <v>0</v>
      </c>
      <c r="S29" s="956">
        <f>SUM('1.A. Iesniedzējs'!T29,'1.B. Iesniedzējs'!T29)</f>
        <v>0</v>
      </c>
      <c r="T29" s="956">
        <f>SUM('1.A. Iesniedzējs'!U29,'1.B. Iesniedzējs'!U29)</f>
        <v>0</v>
      </c>
      <c r="U29" s="956">
        <f>SUM('1.A. Iesniedzējs'!V29,'1.B. Iesniedzējs'!V29)</f>
        <v>0</v>
      </c>
      <c r="V29" s="956">
        <f>SUM('1.A. Iesniedzējs'!W29,'1.B. Iesniedzējs'!W29)</f>
        <v>0</v>
      </c>
      <c r="W29" s="956">
        <f>SUM('1.A. Iesniedzējs'!X29,'1.B. Iesniedzējs'!X29)</f>
        <v>0</v>
      </c>
      <c r="X29" s="956">
        <f>SUM('1.A. Iesniedzējs'!Y29,'1.B. Iesniedzējs'!Y29)</f>
        <v>0</v>
      </c>
      <c r="Y29" s="956">
        <f>SUM('1.A. Iesniedzējs'!Z29,'1.B. Iesniedzējs'!Z29)</f>
        <v>0</v>
      </c>
      <c r="Z29" s="69"/>
      <c r="AE29" s="419"/>
      <c r="AF29" s="419"/>
      <c r="AG29" s="419"/>
      <c r="AH29" s="419"/>
      <c r="AI29" s="419"/>
      <c r="AJ29" s="419"/>
      <c r="AK29" s="419"/>
      <c r="AL29" s="419"/>
      <c r="AM29" s="419"/>
      <c r="AN29" s="419"/>
      <c r="AO29" s="419"/>
      <c r="AP29" s="419"/>
      <c r="AQ29" s="419"/>
      <c r="AR29" s="419"/>
      <c r="AS29" s="419"/>
      <c r="AT29" s="419"/>
      <c r="BQ29" s="39"/>
    </row>
    <row r="30" spans="1:69" ht="13.5" customHeight="1">
      <c r="A30" s="941" t="s">
        <v>735</v>
      </c>
      <c r="B30" s="469" t="s">
        <v>741</v>
      </c>
      <c r="C30" s="956">
        <f t="shared" si="6"/>
        <v>0</v>
      </c>
      <c r="D30" s="957" t="e">
        <f t="shared" si="7"/>
        <v>#DIV/0!</v>
      </c>
      <c r="E30" s="956">
        <f>SUM('1.A. Iesniedzējs'!F30,'1.B. Iesniedzējs'!F30)</f>
        <v>0</v>
      </c>
      <c r="F30" s="956">
        <f>SUM('1.A. Iesniedzējs'!G30,'1.B. Iesniedzējs'!G30)</f>
        <v>0</v>
      </c>
      <c r="G30" s="956">
        <f>SUM('1.A. Iesniedzējs'!H30,'1.B. Iesniedzējs'!H30)</f>
        <v>0</v>
      </c>
      <c r="H30" s="956">
        <f>SUM('1.A. Iesniedzējs'!I30,'1.B. Iesniedzējs'!I30)</f>
        <v>0</v>
      </c>
      <c r="I30" s="956">
        <f>SUM('1.A. Iesniedzējs'!J30,'1.B. Iesniedzējs'!J30)</f>
        <v>0</v>
      </c>
      <c r="J30" s="956">
        <f>SUM('1.A. Iesniedzējs'!K30,'1.B. Iesniedzējs'!K30)</f>
        <v>0</v>
      </c>
      <c r="K30" s="956">
        <f>SUM('1.A. Iesniedzējs'!L30,'1.B. Iesniedzējs'!L30)</f>
        <v>0</v>
      </c>
      <c r="L30" s="956">
        <f>SUM('1.A. Iesniedzējs'!M30,'1.B. Iesniedzējs'!M30)</f>
        <v>0</v>
      </c>
      <c r="M30" s="956">
        <f>SUM('1.A. Iesniedzējs'!N30,'1.B. Iesniedzējs'!N30)</f>
        <v>0</v>
      </c>
      <c r="N30" s="956">
        <f>SUM('1.A. Iesniedzējs'!O30,'1.B. Iesniedzējs'!O30)</f>
        <v>0</v>
      </c>
      <c r="O30" s="956">
        <f>SUM('1.A. Iesniedzējs'!P30,'1.B. Iesniedzējs'!P30)</f>
        <v>0</v>
      </c>
      <c r="P30" s="956">
        <f>SUM('1.A. Iesniedzējs'!Q30,'1.B. Iesniedzējs'!Q30)</f>
        <v>0</v>
      </c>
      <c r="Q30" s="956">
        <f>SUM('1.A. Iesniedzējs'!R30,'1.B. Iesniedzējs'!R30)</f>
        <v>0</v>
      </c>
      <c r="R30" s="956">
        <f>SUM('1.A. Iesniedzējs'!S30,'1.B. Iesniedzējs'!S30)</f>
        <v>0</v>
      </c>
      <c r="S30" s="956">
        <f>SUM('1.A. Iesniedzējs'!T30,'1.B. Iesniedzējs'!T30)</f>
        <v>0</v>
      </c>
      <c r="T30" s="956">
        <f>SUM('1.A. Iesniedzējs'!U30,'1.B. Iesniedzējs'!U30)</f>
        <v>0</v>
      </c>
      <c r="U30" s="956">
        <f>SUM('1.A. Iesniedzējs'!V30,'1.B. Iesniedzējs'!V30)</f>
        <v>0</v>
      </c>
      <c r="V30" s="956">
        <f>SUM('1.A. Iesniedzējs'!W30,'1.B. Iesniedzējs'!W30)</f>
        <v>0</v>
      </c>
      <c r="W30" s="956">
        <f>SUM('1.A. Iesniedzējs'!X30,'1.B. Iesniedzējs'!X30)</f>
        <v>0</v>
      </c>
      <c r="X30" s="956">
        <f>SUM('1.A. Iesniedzējs'!Y30,'1.B. Iesniedzējs'!Y30)</f>
        <v>0</v>
      </c>
      <c r="Y30" s="956">
        <f>SUM('1.A. Iesniedzējs'!Z30,'1.B. Iesniedzējs'!Z30)</f>
        <v>0</v>
      </c>
      <c r="Z30" s="69"/>
      <c r="AE30" s="419"/>
      <c r="AF30" s="419"/>
      <c r="AG30" s="419"/>
      <c r="AH30" s="419"/>
      <c r="AI30" s="419"/>
      <c r="AJ30" s="419"/>
      <c r="AK30" s="419"/>
      <c r="AL30" s="419"/>
      <c r="AM30" s="419"/>
      <c r="AN30" s="419"/>
      <c r="AO30" s="419"/>
      <c r="AP30" s="419"/>
      <c r="AQ30" s="419"/>
      <c r="AR30" s="419"/>
      <c r="AS30" s="419"/>
      <c r="AT30" s="419"/>
      <c r="BQ30" s="39"/>
    </row>
    <row r="31" spans="1:69" ht="13.5" customHeight="1">
      <c r="A31" s="941" t="s">
        <v>739</v>
      </c>
      <c r="B31" s="469" t="s">
        <v>742</v>
      </c>
      <c r="C31" s="956">
        <f t="shared" si="6"/>
        <v>0</v>
      </c>
      <c r="D31" s="957" t="e">
        <f t="shared" si="7"/>
        <v>#DIV/0!</v>
      </c>
      <c r="E31" s="956">
        <f>SUM('1.A. Iesniedzējs'!F31,'1.B. Iesniedzējs'!F31)</f>
        <v>0</v>
      </c>
      <c r="F31" s="956">
        <f>SUM('1.A. Iesniedzējs'!G31,'1.B. Iesniedzējs'!G31)</f>
        <v>0</v>
      </c>
      <c r="G31" s="956">
        <f>SUM('1.A. Iesniedzējs'!H31,'1.B. Iesniedzējs'!H31)</f>
        <v>0</v>
      </c>
      <c r="H31" s="956">
        <f>SUM('1.A. Iesniedzējs'!I31,'1.B. Iesniedzējs'!I31)</f>
        <v>0</v>
      </c>
      <c r="I31" s="956">
        <f>SUM('1.A. Iesniedzējs'!J31,'1.B. Iesniedzējs'!J31)</f>
        <v>0</v>
      </c>
      <c r="J31" s="956">
        <f>SUM('1.A. Iesniedzējs'!K31,'1.B. Iesniedzējs'!K31)</f>
        <v>0</v>
      </c>
      <c r="K31" s="956">
        <f>SUM('1.A. Iesniedzējs'!L31,'1.B. Iesniedzējs'!L31)</f>
        <v>0</v>
      </c>
      <c r="L31" s="956">
        <f>SUM('1.A. Iesniedzējs'!M31,'1.B. Iesniedzējs'!M31)</f>
        <v>0</v>
      </c>
      <c r="M31" s="956">
        <f>SUM('1.A. Iesniedzējs'!N31,'1.B. Iesniedzējs'!N31)</f>
        <v>0</v>
      </c>
      <c r="N31" s="956">
        <f>SUM('1.A. Iesniedzējs'!O31,'1.B. Iesniedzējs'!O31)</f>
        <v>0</v>
      </c>
      <c r="O31" s="956">
        <f>SUM('1.A. Iesniedzējs'!P31,'1.B. Iesniedzējs'!P31)</f>
        <v>0</v>
      </c>
      <c r="P31" s="956">
        <f>SUM('1.A. Iesniedzējs'!Q31,'1.B. Iesniedzējs'!Q31)</f>
        <v>0</v>
      </c>
      <c r="Q31" s="956">
        <f>SUM('1.A. Iesniedzējs'!R31,'1.B. Iesniedzējs'!R31)</f>
        <v>0</v>
      </c>
      <c r="R31" s="956">
        <f>SUM('1.A. Iesniedzējs'!S31,'1.B. Iesniedzējs'!S31)</f>
        <v>0</v>
      </c>
      <c r="S31" s="956">
        <f>SUM('1.A. Iesniedzējs'!T31,'1.B. Iesniedzējs'!T31)</f>
        <v>0</v>
      </c>
      <c r="T31" s="956">
        <f>SUM('1.A. Iesniedzējs'!U31,'1.B. Iesniedzējs'!U31)</f>
        <v>0</v>
      </c>
      <c r="U31" s="956">
        <f>SUM('1.A. Iesniedzējs'!V31,'1.B. Iesniedzējs'!V31)</f>
        <v>0</v>
      </c>
      <c r="V31" s="956">
        <f>SUM('1.A. Iesniedzējs'!W31,'1.B. Iesniedzējs'!W31)</f>
        <v>0</v>
      </c>
      <c r="W31" s="956">
        <f>SUM('1.A. Iesniedzējs'!X31,'1.B. Iesniedzējs'!X31)</f>
        <v>0</v>
      </c>
      <c r="X31" s="956">
        <f>SUM('1.A. Iesniedzējs'!Y31,'1.B. Iesniedzējs'!Y31)</f>
        <v>0</v>
      </c>
      <c r="Y31" s="956">
        <f>SUM('1.A. Iesniedzējs'!Z31,'1.B. Iesniedzējs'!Z31)</f>
        <v>0</v>
      </c>
      <c r="Z31" s="69"/>
      <c r="AE31" s="419"/>
      <c r="AF31" s="419"/>
      <c r="AG31" s="419"/>
      <c r="AH31" s="419"/>
      <c r="AI31" s="419"/>
      <c r="AJ31" s="419"/>
      <c r="AK31" s="419"/>
      <c r="AL31" s="419"/>
      <c r="AM31" s="419"/>
      <c r="AN31" s="419"/>
      <c r="AO31" s="419"/>
      <c r="AP31" s="419"/>
      <c r="AQ31" s="419"/>
      <c r="AR31" s="419"/>
      <c r="AS31" s="419"/>
      <c r="AT31" s="419"/>
      <c r="BQ31" s="39"/>
    </row>
    <row r="32" spans="1:69" ht="13.5" customHeight="1">
      <c r="A32" s="941" t="s">
        <v>740</v>
      </c>
      <c r="B32" s="469" t="s">
        <v>743</v>
      </c>
      <c r="C32" s="956">
        <f t="shared" si="6"/>
        <v>0</v>
      </c>
      <c r="D32" s="957" t="e">
        <f t="shared" si="7"/>
        <v>#DIV/0!</v>
      </c>
      <c r="E32" s="956">
        <f>SUM('1.A. Iesniedzējs'!F32,'1.B. Iesniedzējs'!F32)</f>
        <v>0</v>
      </c>
      <c r="F32" s="956">
        <f>SUM('1.A. Iesniedzējs'!G32,'1.B. Iesniedzējs'!G32)</f>
        <v>0</v>
      </c>
      <c r="G32" s="956">
        <f>SUM('1.A. Iesniedzējs'!H32,'1.B. Iesniedzējs'!H32)</f>
        <v>0</v>
      </c>
      <c r="H32" s="956">
        <f>SUM('1.A. Iesniedzējs'!I32,'1.B. Iesniedzējs'!I32)</f>
        <v>0</v>
      </c>
      <c r="I32" s="956">
        <f>SUM('1.A. Iesniedzējs'!J32,'1.B. Iesniedzējs'!J32)</f>
        <v>0</v>
      </c>
      <c r="J32" s="956">
        <f>SUM('1.A. Iesniedzējs'!K32,'1.B. Iesniedzējs'!K32)</f>
        <v>0</v>
      </c>
      <c r="K32" s="956">
        <f>SUM('1.A. Iesniedzējs'!L32,'1.B. Iesniedzējs'!L32)</f>
        <v>0</v>
      </c>
      <c r="L32" s="956">
        <f>SUM('1.A. Iesniedzējs'!M32,'1.B. Iesniedzējs'!M32)</f>
        <v>0</v>
      </c>
      <c r="M32" s="956">
        <f>SUM('1.A. Iesniedzējs'!N32,'1.B. Iesniedzējs'!N32)</f>
        <v>0</v>
      </c>
      <c r="N32" s="956">
        <f>SUM('1.A. Iesniedzējs'!O32,'1.B. Iesniedzējs'!O32)</f>
        <v>0</v>
      </c>
      <c r="O32" s="956">
        <f>SUM('1.A. Iesniedzējs'!P32,'1.B. Iesniedzējs'!P32)</f>
        <v>0</v>
      </c>
      <c r="P32" s="956">
        <f>SUM('1.A. Iesniedzējs'!Q32,'1.B. Iesniedzējs'!Q32)</f>
        <v>0</v>
      </c>
      <c r="Q32" s="956">
        <f>SUM('1.A. Iesniedzējs'!R32,'1.B. Iesniedzējs'!R32)</f>
        <v>0</v>
      </c>
      <c r="R32" s="956">
        <f>SUM('1.A. Iesniedzējs'!S32,'1.B. Iesniedzējs'!S32)</f>
        <v>0</v>
      </c>
      <c r="S32" s="956">
        <f>SUM('1.A. Iesniedzējs'!T32,'1.B. Iesniedzējs'!T32)</f>
        <v>0</v>
      </c>
      <c r="T32" s="956">
        <f>SUM('1.A. Iesniedzējs'!U32,'1.B. Iesniedzējs'!U32)</f>
        <v>0</v>
      </c>
      <c r="U32" s="956">
        <f>SUM('1.A. Iesniedzējs'!V32,'1.B. Iesniedzējs'!V32)</f>
        <v>0</v>
      </c>
      <c r="V32" s="956">
        <f>SUM('1.A. Iesniedzējs'!W32,'1.B. Iesniedzējs'!W32)</f>
        <v>0</v>
      </c>
      <c r="W32" s="956">
        <f>SUM('1.A. Iesniedzējs'!X32,'1.B. Iesniedzējs'!X32)</f>
        <v>0</v>
      </c>
      <c r="X32" s="956">
        <f>SUM('1.A. Iesniedzējs'!Y32,'1.B. Iesniedzējs'!Y32)</f>
        <v>0</v>
      </c>
      <c r="Y32" s="956">
        <f>SUM('1.A. Iesniedzējs'!Z32,'1.B. Iesniedzējs'!Z32)</f>
        <v>0</v>
      </c>
      <c r="Z32" s="69"/>
      <c r="AE32" s="419"/>
      <c r="AF32" s="419"/>
      <c r="AG32" s="419"/>
      <c r="AH32" s="419"/>
      <c r="AI32" s="419"/>
      <c r="AJ32" s="419"/>
      <c r="AK32" s="419"/>
      <c r="AL32" s="419"/>
      <c r="AM32" s="419"/>
      <c r="AN32" s="419"/>
      <c r="AO32" s="419"/>
      <c r="AP32" s="419"/>
      <c r="AQ32" s="419"/>
      <c r="AR32" s="419"/>
      <c r="AS32" s="419"/>
      <c r="AT32" s="419"/>
      <c r="BQ32" s="39"/>
    </row>
    <row r="33" spans="1:69" ht="13.5" customHeight="1">
      <c r="A33" s="939" t="s">
        <v>746</v>
      </c>
      <c r="B33" s="940" t="s">
        <v>747</v>
      </c>
      <c r="C33" s="954">
        <f t="shared" si="6"/>
        <v>0</v>
      </c>
      <c r="D33" s="955" t="e">
        <f t="shared" si="7"/>
        <v>#DIV/0!</v>
      </c>
      <c r="E33" s="954">
        <f>SUM('1.A. Iesniedzējs'!F33,'1.B. Iesniedzējs'!F33)</f>
        <v>0</v>
      </c>
      <c r="F33" s="954">
        <f>SUM('1.A. Iesniedzējs'!G33,'1.B. Iesniedzējs'!G33)</f>
        <v>0</v>
      </c>
      <c r="G33" s="954">
        <f>SUM('1.A. Iesniedzējs'!H33,'1.B. Iesniedzējs'!H33)</f>
        <v>0</v>
      </c>
      <c r="H33" s="954">
        <f>SUM('1.A. Iesniedzējs'!I33,'1.B. Iesniedzējs'!I33)</f>
        <v>0</v>
      </c>
      <c r="I33" s="954">
        <f>SUM('1.A. Iesniedzējs'!J33,'1.B. Iesniedzējs'!J33)</f>
        <v>0</v>
      </c>
      <c r="J33" s="954">
        <f>SUM('1.A. Iesniedzējs'!K33,'1.B. Iesniedzējs'!K33)</f>
        <v>0</v>
      </c>
      <c r="K33" s="954">
        <f>SUM('1.A. Iesniedzējs'!L33,'1.B. Iesniedzējs'!L33)</f>
        <v>0</v>
      </c>
      <c r="L33" s="954">
        <f>SUM('1.A. Iesniedzējs'!M33,'1.B. Iesniedzējs'!M33)</f>
        <v>0</v>
      </c>
      <c r="M33" s="954">
        <f>SUM('1.A. Iesniedzējs'!N33,'1.B. Iesniedzējs'!N33)</f>
        <v>0</v>
      </c>
      <c r="N33" s="954">
        <f>SUM('1.A. Iesniedzējs'!O33,'1.B. Iesniedzējs'!O33)</f>
        <v>0</v>
      </c>
      <c r="O33" s="954">
        <f>SUM('1.A. Iesniedzējs'!P33,'1.B. Iesniedzējs'!P33)</f>
        <v>0</v>
      </c>
      <c r="P33" s="954">
        <f>SUM('1.A. Iesniedzējs'!Q33,'1.B. Iesniedzējs'!Q33)</f>
        <v>0</v>
      </c>
      <c r="Q33" s="954">
        <f>SUM('1.A. Iesniedzējs'!R33,'1.B. Iesniedzējs'!R33)</f>
        <v>0</v>
      </c>
      <c r="R33" s="954">
        <f>SUM('1.A. Iesniedzējs'!S33,'1.B. Iesniedzējs'!S33)</f>
        <v>0</v>
      </c>
      <c r="S33" s="954">
        <f>SUM('1.A. Iesniedzējs'!T33,'1.B. Iesniedzējs'!T33)</f>
        <v>0</v>
      </c>
      <c r="T33" s="954">
        <f>SUM('1.A. Iesniedzējs'!U33,'1.B. Iesniedzējs'!U33)</f>
        <v>0</v>
      </c>
      <c r="U33" s="954">
        <f>SUM('1.A. Iesniedzējs'!V33,'1.B. Iesniedzējs'!V33)</f>
        <v>0</v>
      </c>
      <c r="V33" s="954">
        <f>SUM('1.A. Iesniedzējs'!W33,'1.B. Iesniedzējs'!W33)</f>
        <v>0</v>
      </c>
      <c r="W33" s="954">
        <f>SUM('1.A. Iesniedzējs'!X33,'1.B. Iesniedzējs'!X33)</f>
        <v>0</v>
      </c>
      <c r="X33" s="954">
        <f>SUM('1.A. Iesniedzējs'!Y33,'1.B. Iesniedzējs'!Y33)</f>
        <v>0</v>
      </c>
      <c r="Y33" s="954">
        <f>SUM('1.A. Iesniedzējs'!Z33,'1.B. Iesniedzējs'!Z33)</f>
        <v>0</v>
      </c>
      <c r="Z33" s="69"/>
      <c r="AE33" s="419"/>
      <c r="AF33" s="419"/>
      <c r="AG33" s="419"/>
      <c r="AH33" s="419"/>
      <c r="AI33" s="419"/>
      <c r="AJ33" s="419"/>
      <c r="AK33" s="419"/>
      <c r="AL33" s="419"/>
      <c r="AM33" s="419"/>
      <c r="AN33" s="419"/>
      <c r="AO33" s="419"/>
      <c r="AP33" s="419"/>
      <c r="AQ33" s="419"/>
      <c r="AR33" s="419"/>
      <c r="AS33" s="419"/>
      <c r="AT33" s="419"/>
      <c r="BQ33" s="39"/>
    </row>
    <row r="34" spans="1:69" ht="13.5" customHeight="1">
      <c r="A34" s="939" t="s">
        <v>751</v>
      </c>
      <c r="B34" s="940" t="s">
        <v>752</v>
      </c>
      <c r="C34" s="954">
        <f t="shared" si="6"/>
        <v>0</v>
      </c>
      <c r="D34" s="955" t="e">
        <f t="shared" si="7"/>
        <v>#DIV/0!</v>
      </c>
      <c r="E34" s="954">
        <f>SUM('1.A. Iesniedzējs'!F34,'1.B. Iesniedzējs'!F34)</f>
        <v>0</v>
      </c>
      <c r="F34" s="954">
        <f>SUM('1.A. Iesniedzējs'!G34,'1.B. Iesniedzējs'!G34)</f>
        <v>0</v>
      </c>
      <c r="G34" s="954">
        <f>SUM('1.A. Iesniedzējs'!H34,'1.B. Iesniedzējs'!H34)</f>
        <v>0</v>
      </c>
      <c r="H34" s="954">
        <f>SUM('1.A. Iesniedzējs'!I34,'1.B. Iesniedzējs'!I34)</f>
        <v>0</v>
      </c>
      <c r="I34" s="954">
        <f>SUM('1.A. Iesniedzējs'!J34,'1.B. Iesniedzējs'!J34)</f>
        <v>0</v>
      </c>
      <c r="J34" s="954">
        <f>SUM('1.A. Iesniedzējs'!K34,'1.B. Iesniedzējs'!K34)</f>
        <v>0</v>
      </c>
      <c r="K34" s="954">
        <f>SUM('1.A. Iesniedzējs'!L34,'1.B. Iesniedzējs'!L34)</f>
        <v>0</v>
      </c>
      <c r="L34" s="954">
        <f>SUM('1.A. Iesniedzējs'!M34,'1.B. Iesniedzējs'!M34)</f>
        <v>0</v>
      </c>
      <c r="M34" s="954">
        <f>SUM('1.A. Iesniedzējs'!N34,'1.B. Iesniedzējs'!N34)</f>
        <v>0</v>
      </c>
      <c r="N34" s="954">
        <f>SUM('1.A. Iesniedzējs'!O34,'1.B. Iesniedzējs'!O34)</f>
        <v>0</v>
      </c>
      <c r="O34" s="954">
        <f>SUM('1.A. Iesniedzējs'!P34,'1.B. Iesniedzējs'!P34)</f>
        <v>0</v>
      </c>
      <c r="P34" s="954">
        <f>SUM('1.A. Iesniedzējs'!Q34,'1.B. Iesniedzējs'!Q34)</f>
        <v>0</v>
      </c>
      <c r="Q34" s="954">
        <f>SUM('1.A. Iesniedzējs'!R34,'1.B. Iesniedzējs'!R34)</f>
        <v>0</v>
      </c>
      <c r="R34" s="954">
        <f>SUM('1.A. Iesniedzējs'!S34,'1.B. Iesniedzējs'!S34)</f>
        <v>0</v>
      </c>
      <c r="S34" s="954">
        <f>SUM('1.A. Iesniedzējs'!T34,'1.B. Iesniedzējs'!T34)</f>
        <v>0</v>
      </c>
      <c r="T34" s="954">
        <f>SUM('1.A. Iesniedzējs'!U34,'1.B. Iesniedzējs'!U34)</f>
        <v>0</v>
      </c>
      <c r="U34" s="954">
        <f>SUM('1.A. Iesniedzējs'!V34,'1.B. Iesniedzējs'!V34)</f>
        <v>0</v>
      </c>
      <c r="V34" s="954">
        <f>SUM('1.A. Iesniedzējs'!W34,'1.B. Iesniedzējs'!W34)</f>
        <v>0</v>
      </c>
      <c r="W34" s="954">
        <f>SUM('1.A. Iesniedzējs'!X34,'1.B. Iesniedzējs'!X34)</f>
        <v>0</v>
      </c>
      <c r="X34" s="954">
        <f>SUM('1.A. Iesniedzējs'!Y34,'1.B. Iesniedzējs'!Y34)</f>
        <v>0</v>
      </c>
      <c r="Y34" s="954">
        <f>SUM('1.A. Iesniedzējs'!Z34,'1.B. Iesniedzējs'!Z34)</f>
        <v>0</v>
      </c>
      <c r="Z34" s="69"/>
      <c r="AE34" s="419"/>
      <c r="AF34" s="419"/>
      <c r="AG34" s="419"/>
      <c r="AH34" s="419"/>
      <c r="AI34" s="419"/>
      <c r="AJ34" s="419"/>
      <c r="AK34" s="419"/>
      <c r="AL34" s="419"/>
      <c r="AM34" s="419"/>
      <c r="AN34" s="419"/>
      <c r="AO34" s="419"/>
      <c r="AP34" s="419"/>
      <c r="AQ34" s="419"/>
      <c r="AR34" s="419"/>
      <c r="AS34" s="419"/>
      <c r="AT34" s="419"/>
      <c r="BQ34" s="39"/>
    </row>
    <row r="35" spans="1:69" ht="13.5" customHeight="1">
      <c r="A35" s="942"/>
      <c r="B35" s="940" t="s">
        <v>152</v>
      </c>
      <c r="C35" s="954">
        <f>SUM('1.A. Iesniedzējs'!D35,'1.B. Iesniedzējs'!D35)</f>
        <v>0</v>
      </c>
      <c r="D35" s="955" t="e">
        <f t="shared" si="7"/>
        <v>#DIV/0!</v>
      </c>
      <c r="E35" s="954">
        <f>SUM('1.A. Iesniedzējs'!F35,'1.B. Iesniedzējs'!F35)</f>
        <v>0</v>
      </c>
      <c r="F35" s="954">
        <f>SUM('1.A. Iesniedzējs'!G35,'1.B. Iesniedzējs'!G35)</f>
        <v>0</v>
      </c>
      <c r="G35" s="954">
        <f>SUM('1.A. Iesniedzējs'!H35,'1.B. Iesniedzējs'!H35)</f>
        <v>0</v>
      </c>
      <c r="H35" s="954">
        <f>SUM('1.A. Iesniedzējs'!I35,'1.B. Iesniedzējs'!I35)</f>
        <v>0</v>
      </c>
      <c r="I35" s="954">
        <f>SUM('1.A. Iesniedzējs'!J35,'1.B. Iesniedzējs'!J35)</f>
        <v>0</v>
      </c>
      <c r="J35" s="954">
        <f>SUM('1.A. Iesniedzējs'!K35,'1.B. Iesniedzējs'!K35)</f>
        <v>0</v>
      </c>
      <c r="K35" s="954">
        <f>SUM('1.A. Iesniedzējs'!L35,'1.B. Iesniedzējs'!L35)</f>
        <v>0</v>
      </c>
      <c r="L35" s="954">
        <f>SUM('1.A. Iesniedzējs'!M35,'1.B. Iesniedzējs'!M35)</f>
        <v>0</v>
      </c>
      <c r="M35" s="954">
        <f>SUM('1.A. Iesniedzējs'!N35,'1.B. Iesniedzējs'!N35)</f>
        <v>0</v>
      </c>
      <c r="N35" s="954">
        <f>SUM('1.A. Iesniedzējs'!O35,'1.B. Iesniedzējs'!O35)</f>
        <v>0</v>
      </c>
      <c r="O35" s="954">
        <f>SUM('1.A. Iesniedzējs'!P35,'1.B. Iesniedzējs'!P35)</f>
        <v>0</v>
      </c>
      <c r="P35" s="954">
        <f>SUM('1.A. Iesniedzējs'!Q35,'1.B. Iesniedzējs'!Q35)</f>
        <v>0</v>
      </c>
      <c r="Q35" s="954">
        <f>SUM('1.A. Iesniedzējs'!R35,'1.B. Iesniedzējs'!R35)</f>
        <v>0</v>
      </c>
      <c r="R35" s="954">
        <f>SUM('1.A. Iesniedzējs'!S35,'1.B. Iesniedzējs'!S35)</f>
        <v>0</v>
      </c>
      <c r="S35" s="954">
        <f>SUM('1.A. Iesniedzējs'!T35,'1.B. Iesniedzējs'!T35)</f>
        <v>0</v>
      </c>
      <c r="T35" s="954">
        <f>SUM('1.A. Iesniedzējs'!U35,'1.B. Iesniedzējs'!U35)</f>
        <v>0</v>
      </c>
      <c r="U35" s="954">
        <f>SUM('1.A. Iesniedzējs'!V35,'1.B. Iesniedzējs'!V35)</f>
        <v>0</v>
      </c>
      <c r="V35" s="954">
        <f>SUM('1.A. Iesniedzējs'!W35,'1.B. Iesniedzējs'!W35)</f>
        <v>0</v>
      </c>
      <c r="W35" s="954">
        <f>SUM('1.A. Iesniedzējs'!X35,'1.B. Iesniedzējs'!X35)</f>
        <v>0</v>
      </c>
      <c r="X35" s="954">
        <f>SUM('1.A. Iesniedzējs'!Y35,'1.B. Iesniedzējs'!Y35)</f>
        <v>0</v>
      </c>
      <c r="Y35" s="954">
        <f>SUM('1.A. Iesniedzējs'!Z35,'1.B. Iesniedzējs'!Z35)</f>
        <v>0</v>
      </c>
      <c r="Z35" s="69"/>
      <c r="AF35" s="419"/>
      <c r="AG35" s="419"/>
      <c r="AH35" s="419"/>
      <c r="AI35" s="419"/>
      <c r="AJ35" s="419"/>
      <c r="AK35" s="419"/>
      <c r="AL35" s="419"/>
      <c r="AM35" s="419"/>
      <c r="AN35" s="419"/>
      <c r="AO35" s="419"/>
      <c r="AP35" s="419"/>
      <c r="AQ35" s="419"/>
      <c r="AR35" s="419"/>
      <c r="AS35" s="419"/>
      <c r="AT35" s="419"/>
      <c r="AU35" s="419"/>
    </row>
    <row r="36" spans="1:69" ht="13.5" customHeight="1">
      <c r="A36" s="947"/>
      <c r="B36" s="948"/>
      <c r="C36" s="949"/>
      <c r="D36" s="950"/>
      <c r="E36" s="951"/>
      <c r="F36" s="451"/>
      <c r="G36" s="949"/>
      <c r="H36" s="949"/>
      <c r="I36" s="949"/>
      <c r="J36" s="949"/>
      <c r="K36" s="949"/>
      <c r="L36" s="949"/>
      <c r="M36" s="949"/>
      <c r="N36" s="949"/>
      <c r="O36" s="949"/>
      <c r="P36" s="949"/>
      <c r="Q36" s="949"/>
      <c r="R36" s="949"/>
      <c r="S36" s="949"/>
      <c r="T36" s="949"/>
      <c r="U36" s="949"/>
      <c r="V36" s="949"/>
      <c r="W36" s="949"/>
      <c r="X36" s="949"/>
      <c r="Y36" s="949"/>
      <c r="Z36" s="69"/>
      <c r="AE36" s="419"/>
      <c r="AF36" s="419"/>
      <c r="AG36" s="419"/>
      <c r="AH36" s="419"/>
      <c r="AI36" s="419"/>
      <c r="AJ36" s="419"/>
      <c r="AK36" s="419"/>
      <c r="AL36" s="419"/>
      <c r="AM36" s="419"/>
      <c r="AN36" s="419"/>
      <c r="AO36" s="419"/>
      <c r="AP36" s="419"/>
      <c r="AQ36" s="419"/>
      <c r="AR36" s="419"/>
      <c r="AS36" s="419"/>
      <c r="AT36" s="419"/>
      <c r="BQ36" s="39"/>
    </row>
    <row r="37" spans="1:69" s="69" customFormat="1">
      <c r="A37" s="455"/>
      <c r="B37" s="450"/>
      <c r="C37" s="667"/>
      <c r="D37" s="668"/>
      <c r="E37" s="669"/>
      <c r="F37" s="668"/>
      <c r="G37" s="668"/>
      <c r="H37" s="668"/>
      <c r="I37" s="668"/>
      <c r="J37" s="668"/>
      <c r="K37" s="668"/>
      <c r="L37" s="668"/>
      <c r="M37" s="668"/>
      <c r="N37" s="668"/>
      <c r="O37" s="668"/>
      <c r="P37" s="668"/>
      <c r="Q37" s="668"/>
      <c r="R37" s="668"/>
      <c r="S37" s="668"/>
      <c r="T37" s="668"/>
      <c r="U37" s="668"/>
      <c r="V37" s="668"/>
      <c r="W37" s="668"/>
      <c r="X37" s="668"/>
      <c r="Y37" s="668"/>
      <c r="Z37" s="668"/>
      <c r="AF37" s="419"/>
      <c r="AG37" s="419"/>
      <c r="AH37" s="419"/>
      <c r="AI37" s="419"/>
      <c r="AJ37" s="419"/>
      <c r="AK37" s="419"/>
      <c r="AL37" s="419"/>
      <c r="AM37" s="419"/>
      <c r="AN37" s="419"/>
      <c r="AO37" s="419"/>
      <c r="AP37" s="419"/>
      <c r="AQ37" s="419"/>
      <c r="AR37" s="419"/>
      <c r="AS37" s="419"/>
      <c r="AT37" s="419"/>
      <c r="AU37" s="419"/>
    </row>
    <row r="38" spans="1:69" s="69" customFormat="1">
      <c r="A38" s="455"/>
      <c r="B38" s="670" t="s">
        <v>413</v>
      </c>
      <c r="C38" s="671"/>
      <c r="D38" s="672"/>
      <c r="E38" s="442">
        <f>E5</f>
        <v>0</v>
      </c>
      <c r="F38" s="668"/>
      <c r="G38" s="668"/>
      <c r="H38" s="668"/>
      <c r="I38" s="668"/>
      <c r="J38" s="668"/>
      <c r="K38" s="668"/>
      <c r="L38" s="668"/>
      <c r="M38" s="668"/>
      <c r="N38" s="668"/>
      <c r="O38" s="668"/>
      <c r="P38" s="668"/>
      <c r="Q38" s="668"/>
      <c r="R38" s="668"/>
      <c r="S38" s="668"/>
      <c r="T38" s="668"/>
      <c r="U38" s="668"/>
      <c r="V38" s="668"/>
      <c r="W38" s="668"/>
      <c r="X38" s="668"/>
      <c r="Y38" s="668"/>
      <c r="Z38" s="668"/>
      <c r="AF38" s="419"/>
      <c r="AG38" s="419"/>
      <c r="AH38" s="419"/>
      <c r="AI38" s="419"/>
      <c r="AJ38" s="419"/>
      <c r="AK38" s="419"/>
      <c r="AL38" s="419"/>
      <c r="AM38" s="419"/>
      <c r="AN38" s="419"/>
      <c r="AO38" s="419"/>
      <c r="AP38" s="419"/>
      <c r="AQ38" s="419"/>
      <c r="AR38" s="419"/>
      <c r="AS38" s="419"/>
      <c r="AT38" s="419"/>
      <c r="AU38" s="419"/>
    </row>
    <row r="39" spans="1:69" s="69" customFormat="1">
      <c r="A39" s="455"/>
      <c r="B39" s="673" t="s">
        <v>409</v>
      </c>
      <c r="C39" s="674"/>
      <c r="D39" s="675"/>
      <c r="E39" s="442">
        <f>E35-E33-E38</f>
        <v>0</v>
      </c>
      <c r="F39" s="668"/>
      <c r="G39" s="676"/>
      <c r="H39" s="668"/>
      <c r="I39" s="668"/>
      <c r="J39" s="668"/>
      <c r="K39" s="668"/>
      <c r="L39" s="668"/>
      <c r="M39" s="668"/>
      <c r="N39" s="668"/>
      <c r="O39" s="668"/>
      <c r="P39" s="668"/>
      <c r="Q39" s="668"/>
      <c r="R39" s="668"/>
      <c r="S39" s="668"/>
      <c r="T39" s="668"/>
      <c r="U39" s="668"/>
      <c r="V39" s="668"/>
      <c r="W39" s="668"/>
      <c r="X39" s="668"/>
      <c r="Y39" s="668"/>
      <c r="Z39" s="668"/>
      <c r="AF39" s="419"/>
      <c r="AG39" s="419"/>
      <c r="AH39" s="419"/>
      <c r="AI39" s="419"/>
      <c r="AJ39" s="419"/>
      <c r="AK39" s="419"/>
      <c r="AL39" s="419"/>
      <c r="AM39" s="419"/>
      <c r="AN39" s="419"/>
      <c r="AO39" s="419"/>
      <c r="AP39" s="419"/>
      <c r="AQ39" s="419"/>
      <c r="AR39" s="419"/>
      <c r="AS39" s="419"/>
      <c r="AT39" s="419"/>
      <c r="AU39" s="419"/>
    </row>
    <row r="40" spans="1:69" s="69" customFormat="1">
      <c r="A40" s="455"/>
      <c r="F40" s="668"/>
      <c r="G40" s="668"/>
      <c r="H40" s="668"/>
      <c r="I40" s="668"/>
      <c r="J40" s="677"/>
      <c r="K40" s="677"/>
      <c r="L40" s="677"/>
      <c r="M40" s="677"/>
      <c r="N40" s="677"/>
      <c r="O40" s="677"/>
      <c r="P40" s="677"/>
      <c r="Q40" s="677"/>
      <c r="R40" s="677"/>
      <c r="S40" s="677"/>
      <c r="T40" s="677"/>
      <c r="U40" s="677"/>
      <c r="V40" s="677"/>
      <c r="W40" s="677"/>
      <c r="X40" s="677"/>
      <c r="Y40" s="677"/>
      <c r="Z40" s="677"/>
      <c r="AF40" s="419"/>
      <c r="AG40" s="419"/>
      <c r="AH40" s="419"/>
      <c r="AI40" s="419"/>
      <c r="AJ40" s="419"/>
      <c r="AK40" s="419"/>
      <c r="AL40" s="419"/>
      <c r="AM40" s="419"/>
      <c r="AN40" s="419"/>
      <c r="AO40" s="419"/>
      <c r="AP40" s="419"/>
      <c r="AQ40" s="419"/>
      <c r="AR40" s="419"/>
      <c r="AS40" s="419"/>
      <c r="AT40" s="419"/>
      <c r="AU40" s="419"/>
    </row>
    <row r="41" spans="1:69" s="69" customFormat="1">
      <c r="A41" s="460"/>
      <c r="B41" s="460"/>
      <c r="C41" s="460"/>
      <c r="D41" s="460"/>
      <c r="E41" s="460"/>
      <c r="F41" s="678"/>
      <c r="G41" s="678"/>
      <c r="H41" s="678"/>
      <c r="I41" s="679"/>
      <c r="J41" s="680"/>
      <c r="K41" s="680"/>
      <c r="L41" s="680"/>
      <c r="M41" s="680"/>
      <c r="N41" s="680"/>
      <c r="O41" s="680"/>
      <c r="P41" s="680"/>
      <c r="Q41" s="680"/>
      <c r="R41" s="680"/>
      <c r="S41" s="680"/>
      <c r="T41" s="680"/>
      <c r="U41" s="680"/>
      <c r="V41" s="680"/>
      <c r="W41" s="680"/>
      <c r="X41" s="680"/>
      <c r="Y41" s="681"/>
      <c r="Z41" s="680"/>
      <c r="AF41" s="419"/>
      <c r="AG41" s="419"/>
      <c r="AH41" s="419"/>
      <c r="AI41" s="419"/>
      <c r="AJ41" s="419"/>
      <c r="AK41" s="419"/>
      <c r="AL41" s="419"/>
      <c r="AM41" s="419"/>
      <c r="AN41" s="419"/>
      <c r="AO41" s="419"/>
      <c r="AP41" s="419"/>
      <c r="AQ41" s="419"/>
      <c r="AR41" s="419"/>
      <c r="AS41" s="419"/>
      <c r="AT41" s="419"/>
      <c r="AU41" s="419"/>
    </row>
    <row r="42" spans="1:69" s="69" customFormat="1">
      <c r="A42" s="460"/>
      <c r="B42" s="460"/>
      <c r="C42" s="460"/>
      <c r="D42" s="478">
        <v>0.85</v>
      </c>
      <c r="E42" s="460"/>
      <c r="F42" s="678"/>
      <c r="G42" s="678"/>
      <c r="H42" s="678"/>
      <c r="I42" s="679"/>
      <c r="J42" s="680"/>
      <c r="K42" s="680"/>
      <c r="L42" s="680"/>
      <c r="M42" s="680"/>
      <c r="N42" s="680"/>
      <c r="O42" s="680"/>
      <c r="P42" s="680"/>
      <c r="Q42" s="680"/>
      <c r="R42" s="680"/>
      <c r="S42" s="680"/>
      <c r="T42" s="680"/>
      <c r="U42" s="680"/>
      <c r="V42" s="680"/>
      <c r="W42" s="680"/>
      <c r="X42" s="680"/>
      <c r="Y42" s="680"/>
      <c r="Z42" s="680"/>
      <c r="AF42" s="419"/>
      <c r="AG42" s="419"/>
      <c r="AH42" s="419"/>
      <c r="AI42" s="419"/>
      <c r="AJ42" s="419"/>
      <c r="AK42" s="419"/>
      <c r="AL42" s="419"/>
      <c r="AM42" s="419"/>
      <c r="AN42" s="419"/>
      <c r="AO42" s="419"/>
      <c r="AP42" s="419"/>
      <c r="AQ42" s="419"/>
      <c r="AR42" s="419"/>
      <c r="AS42" s="419"/>
      <c r="AT42" s="419"/>
      <c r="AU42" s="419"/>
    </row>
    <row r="43" spans="1:69" s="69" customFormat="1">
      <c r="A43" s="460"/>
      <c r="B43" s="460"/>
      <c r="C43" s="460"/>
      <c r="D43" s="478">
        <f>'1.3.1. Partneris-komersants-1'!C24</f>
        <v>0</v>
      </c>
      <c r="E43" s="682"/>
      <c r="G43" s="678"/>
      <c r="H43" s="678"/>
      <c r="I43" s="218" t="str">
        <f>IF((H7)&lt;=56580,"0", "1")</f>
        <v>0</v>
      </c>
      <c r="J43" s="218"/>
      <c r="K43" s="218" t="str">
        <f t="shared" ref="K43" si="8">IF((J7)&lt;=56580,"0", "1")</f>
        <v>0</v>
      </c>
      <c r="L43" s="218"/>
      <c r="M43" s="218" t="str">
        <f t="shared" ref="M43" si="9">IF((L7)&lt;=56580,"0", "1")</f>
        <v>0</v>
      </c>
      <c r="N43" s="218"/>
      <c r="O43" s="218" t="str">
        <f t="shared" ref="O43" si="10">IF((N7)&lt;=56580,"0", "1")</f>
        <v>0</v>
      </c>
      <c r="P43" s="218"/>
      <c r="Q43" s="218" t="str">
        <f t="shared" ref="Q43" si="11">IF((P7)&lt;=56580,"0", "1")</f>
        <v>0</v>
      </c>
      <c r="R43" s="218"/>
      <c r="S43" s="218" t="str">
        <f t="shared" ref="S43" si="12">IF((R7)&lt;=56580,"0", "1")</f>
        <v>0</v>
      </c>
      <c r="T43" s="218"/>
      <c r="U43" s="218" t="str">
        <f t="shared" ref="U43" si="13">IF((T7)&lt;=56580,"0", "1")</f>
        <v>0</v>
      </c>
      <c r="V43" s="218"/>
      <c r="W43" s="218" t="str">
        <f t="shared" ref="W43" si="14">IF((V7)&lt;=56580,"0", "1")</f>
        <v>0</v>
      </c>
      <c r="X43" s="218"/>
      <c r="Y43" s="218" t="str">
        <f t="shared" ref="Y43" si="15">IF((X7)&lt;=56580,"0", "1")</f>
        <v>0</v>
      </c>
      <c r="Z43" s="419"/>
      <c r="AF43" s="419"/>
      <c r="AG43" s="419"/>
      <c r="AH43" s="419"/>
      <c r="AI43" s="419"/>
      <c r="AJ43" s="419"/>
      <c r="AK43" s="419"/>
      <c r="AL43" s="419"/>
      <c r="AM43" s="419"/>
      <c r="AN43" s="419"/>
      <c r="AO43" s="419"/>
      <c r="AP43" s="419"/>
      <c r="AQ43" s="419"/>
      <c r="AR43" s="419"/>
      <c r="AS43" s="419"/>
      <c r="AT43" s="419"/>
      <c r="AU43" s="419"/>
    </row>
    <row r="44" spans="1:69" s="69" customFormat="1">
      <c r="A44" s="460"/>
      <c r="B44" s="460"/>
      <c r="C44" s="460"/>
      <c r="D44" s="683"/>
      <c r="E44" s="460"/>
      <c r="G44" s="218"/>
      <c r="H44" s="460"/>
      <c r="I44" s="218"/>
      <c r="J44" s="218"/>
      <c r="K44" s="218"/>
      <c r="L44" s="218"/>
      <c r="M44" s="218"/>
      <c r="N44" s="218"/>
      <c r="O44" s="218"/>
      <c r="P44" s="218"/>
      <c r="Q44" s="218"/>
      <c r="R44" s="218"/>
      <c r="S44" s="218"/>
      <c r="T44" s="218"/>
      <c r="U44" s="218"/>
      <c r="V44" s="218"/>
      <c r="W44" s="218"/>
      <c r="X44" s="218"/>
      <c r="Y44" s="218"/>
      <c r="Z44" s="419"/>
      <c r="AF44" s="419"/>
      <c r="AG44" s="419"/>
      <c r="AH44" s="419"/>
      <c r="AI44" s="419"/>
      <c r="AJ44" s="419"/>
      <c r="AK44" s="419"/>
      <c r="AL44" s="419"/>
      <c r="AM44" s="419"/>
      <c r="AN44" s="419"/>
      <c r="AO44" s="419"/>
      <c r="AP44" s="419"/>
      <c r="AQ44" s="419"/>
      <c r="AR44" s="419"/>
      <c r="AS44" s="419"/>
      <c r="AT44" s="419"/>
      <c r="AU44" s="419"/>
    </row>
    <row r="45" spans="1:69" s="69" customFormat="1">
      <c r="A45" s="460"/>
      <c r="B45" s="460"/>
      <c r="C45" s="460"/>
      <c r="D45" s="684"/>
      <c r="E45" s="460"/>
      <c r="G45" s="218"/>
      <c r="H45" s="460"/>
      <c r="I45" s="218" t="str">
        <f>IF((H7)&lt;=24426+0.64/100*($E$39-$E$7),"0", "1")</f>
        <v>0</v>
      </c>
      <c r="J45" s="218"/>
      <c r="K45" s="218" t="str">
        <f>IF((J7)&lt;=24426+0.64/100*($E$39-$E$7),"0", "1")</f>
        <v>0</v>
      </c>
      <c r="L45" s="218"/>
      <c r="M45" s="218" t="str">
        <f>IF((L7)&lt;=24426+0.64/100*($E$39-$E$7),"0", "1")</f>
        <v>0</v>
      </c>
      <c r="N45" s="218"/>
      <c r="O45" s="218" t="str">
        <f>IF((N7)&lt;=24426+0.64/100*($E$39-$E$7),"0", "1")</f>
        <v>0</v>
      </c>
      <c r="P45" s="218"/>
      <c r="Q45" s="218" t="str">
        <f>IF((P7)&lt;=24426+0.64/100*($E$39-$E$7),"0", "1")</f>
        <v>0</v>
      </c>
      <c r="R45" s="218"/>
      <c r="S45" s="218" t="str">
        <f>IF((R7)&lt;=24426+0.64/100*($E$39-$E$7),"0", "1")</f>
        <v>0</v>
      </c>
      <c r="T45" s="218"/>
      <c r="U45" s="218" t="str">
        <f>IF((T7)&lt;=24426+0.64/100*($E$39-$E$7),"0", "1")</f>
        <v>0</v>
      </c>
      <c r="V45" s="218"/>
      <c r="W45" s="218" t="str">
        <f>IF((V7)&lt;=24426+0.64/100*($E$39-$E$7),"0", "1")</f>
        <v>0</v>
      </c>
      <c r="X45" s="218"/>
      <c r="Y45" s="218" t="str">
        <f>IF((X7)&lt;=24426+0.64/100*($E$39-$E$7),"0", "1")</f>
        <v>0</v>
      </c>
      <c r="Z45" s="419"/>
      <c r="AF45" s="419"/>
      <c r="AG45" s="419"/>
      <c r="AH45" s="419"/>
      <c r="AI45" s="419"/>
      <c r="AJ45" s="419"/>
      <c r="AK45" s="419"/>
      <c r="AL45" s="419"/>
      <c r="AM45" s="419"/>
      <c r="AN45" s="419"/>
      <c r="AO45" s="419"/>
      <c r="AP45" s="419"/>
      <c r="AQ45" s="419"/>
      <c r="AR45" s="419"/>
      <c r="AS45" s="419"/>
      <c r="AT45" s="419"/>
      <c r="AU45" s="419"/>
    </row>
    <row r="46" spans="1:69" s="69" customFormat="1">
      <c r="A46" s="460"/>
      <c r="B46" s="460"/>
      <c r="C46" s="460"/>
      <c r="D46" s="478"/>
      <c r="E46" s="460"/>
      <c r="G46" s="218"/>
      <c r="H46" s="460"/>
      <c r="I46" s="218"/>
      <c r="J46" s="685"/>
      <c r="K46" s="218"/>
      <c r="L46" s="218"/>
      <c r="M46" s="218"/>
      <c r="N46" s="218"/>
      <c r="O46" s="218"/>
      <c r="P46" s="218"/>
      <c r="Q46" s="218"/>
      <c r="R46" s="218"/>
      <c r="S46" s="218"/>
      <c r="T46" s="218"/>
      <c r="U46" s="218"/>
      <c r="V46" s="218"/>
      <c r="W46" s="218"/>
      <c r="X46" s="218"/>
      <c r="Y46" s="218"/>
      <c r="Z46" s="419"/>
      <c r="AF46" s="419"/>
      <c r="AG46" s="419"/>
      <c r="AH46" s="419"/>
      <c r="AI46" s="419"/>
      <c r="AJ46" s="419"/>
      <c r="AK46" s="419"/>
      <c r="AL46" s="419"/>
      <c r="AM46" s="419"/>
      <c r="AN46" s="419"/>
      <c r="AO46" s="419"/>
      <c r="AP46" s="419"/>
      <c r="AQ46" s="419"/>
      <c r="AR46" s="419"/>
      <c r="AS46" s="419"/>
      <c r="AT46" s="419"/>
      <c r="AU46" s="419"/>
    </row>
    <row r="47" spans="1:69" s="69" customFormat="1">
      <c r="A47" s="686"/>
      <c r="B47" s="460"/>
      <c r="C47" s="460"/>
      <c r="D47" s="478"/>
      <c r="E47" s="460"/>
      <c r="G47" s="218"/>
      <c r="H47" s="460"/>
      <c r="I47" s="218"/>
      <c r="J47" s="218"/>
      <c r="K47" s="218"/>
      <c r="L47" s="218"/>
      <c r="M47" s="218"/>
      <c r="N47" s="218"/>
      <c r="O47" s="218"/>
      <c r="P47" s="218"/>
      <c r="Q47" s="218"/>
      <c r="R47" s="218"/>
      <c r="S47" s="218"/>
      <c r="T47" s="218"/>
      <c r="U47" s="218"/>
      <c r="V47" s="218"/>
      <c r="W47" s="218"/>
      <c r="X47" s="218"/>
      <c r="Y47" s="218"/>
      <c r="Z47" s="419"/>
    </row>
    <row r="48" spans="1:69" s="69" customFormat="1">
      <c r="A48" s="686"/>
      <c r="B48" s="460"/>
      <c r="C48" s="460"/>
      <c r="D48" s="478"/>
      <c r="E48" s="460"/>
      <c r="H48" s="77"/>
      <c r="J48" s="419"/>
      <c r="K48" s="419"/>
      <c r="L48" s="419"/>
      <c r="M48" s="419"/>
      <c r="N48" s="419"/>
      <c r="O48" s="419"/>
      <c r="P48" s="419"/>
      <c r="Q48" s="419"/>
      <c r="R48" s="419"/>
      <c r="S48" s="419"/>
      <c r="T48" s="419"/>
      <c r="U48" s="419"/>
      <c r="V48" s="419"/>
      <c r="W48" s="419"/>
      <c r="X48" s="419"/>
      <c r="Y48" s="419"/>
      <c r="Z48" s="419"/>
    </row>
    <row r="49" spans="1:5" s="69" customFormat="1">
      <c r="A49" s="679"/>
      <c r="B49" s="460"/>
      <c r="C49" s="460"/>
      <c r="D49" s="460"/>
      <c r="E49" s="460"/>
    </row>
    <row r="50" spans="1:5" s="69" customFormat="1">
      <c r="A50" s="460"/>
      <c r="B50" s="460"/>
      <c r="C50" s="460"/>
      <c r="D50" s="460"/>
      <c r="E50" s="460"/>
    </row>
    <row r="51" spans="1:5" s="69" customFormat="1"/>
    <row r="52" spans="1:5" s="69" customFormat="1"/>
    <row r="53" spans="1:5" s="69" customFormat="1" ht="32.25" customHeight="1"/>
    <row r="54" spans="1:5" s="69" customFormat="1"/>
    <row r="55" spans="1:5" s="69" customFormat="1"/>
    <row r="56" spans="1:5" s="69" customFormat="1"/>
    <row r="57" spans="1:5" s="69" customFormat="1"/>
    <row r="58" spans="1:5" s="69" customFormat="1"/>
    <row r="59" spans="1:5" s="69" customFormat="1"/>
    <row r="60" spans="1:5" s="69" customFormat="1"/>
    <row r="61" spans="1:5" s="69" customFormat="1"/>
    <row r="62" spans="1:5" s="69" customFormat="1"/>
    <row r="63" spans="1:5" s="69" customFormat="1"/>
    <row r="64" spans="1:5" s="69" customFormat="1"/>
    <row r="65" s="69" customFormat="1"/>
    <row r="66" s="69" customFormat="1"/>
    <row r="67" s="69" customFormat="1"/>
    <row r="68" s="69" customFormat="1"/>
    <row r="69" s="69" customFormat="1"/>
    <row r="70" s="69" customFormat="1"/>
    <row r="71" s="69" customFormat="1"/>
    <row r="72" s="69" customFormat="1"/>
    <row r="73" s="69" customFormat="1"/>
    <row r="74" s="69" customFormat="1"/>
    <row r="75" s="69" customFormat="1"/>
    <row r="76" s="69" customFormat="1"/>
    <row r="77" s="69" customFormat="1"/>
    <row r="78" s="69" customFormat="1"/>
    <row r="79" s="69" customFormat="1"/>
    <row r="80" s="69" customFormat="1"/>
    <row r="81" s="69" customFormat="1"/>
    <row r="82" s="69" customFormat="1"/>
    <row r="83" s="69" customFormat="1"/>
    <row r="84" s="69" customFormat="1"/>
    <row r="85" s="69" customFormat="1"/>
    <row r="86" s="69" customFormat="1"/>
    <row r="87" s="69" customFormat="1"/>
    <row r="88" s="69" customFormat="1"/>
    <row r="89" s="69" customFormat="1"/>
    <row r="90" s="69" customFormat="1"/>
    <row r="91" s="69" customFormat="1"/>
    <row r="92" s="69" customFormat="1"/>
    <row r="93" s="69" customFormat="1"/>
    <row r="94" s="69" customFormat="1"/>
    <row r="95" s="69" customFormat="1"/>
    <row r="96" s="69" customFormat="1"/>
    <row r="97" s="69" customFormat="1"/>
    <row r="98" s="69" customFormat="1"/>
    <row r="99" s="69" customFormat="1"/>
    <row r="100" s="69" customFormat="1"/>
    <row r="101" s="69" customFormat="1"/>
    <row r="102" s="69" customFormat="1"/>
    <row r="103" s="69" customFormat="1"/>
    <row r="104" s="69" customFormat="1"/>
    <row r="105" s="69" customFormat="1"/>
    <row r="106" s="69" customFormat="1"/>
    <row r="107" s="69" customFormat="1"/>
    <row r="108" s="69" customFormat="1"/>
    <row r="109" s="69" customFormat="1"/>
    <row r="110" s="69" customFormat="1"/>
    <row r="111" s="69" customFormat="1"/>
    <row r="112" s="69" customFormat="1"/>
    <row r="113" s="69" customFormat="1"/>
    <row r="114" s="69" customFormat="1"/>
    <row r="115" s="69" customFormat="1"/>
    <row r="116" s="69" customFormat="1"/>
    <row r="117" s="69" customFormat="1"/>
    <row r="118" s="69" customFormat="1"/>
    <row r="119" s="69" customFormat="1"/>
    <row r="120" s="69" customFormat="1"/>
    <row r="121" s="69" customFormat="1"/>
    <row r="122" s="69" customFormat="1"/>
    <row r="123" s="69" customFormat="1"/>
    <row r="124" s="69" customFormat="1"/>
    <row r="125" s="69" customFormat="1"/>
    <row r="126" s="69" customFormat="1"/>
    <row r="127" s="69" customFormat="1"/>
    <row r="128" s="69" customFormat="1"/>
    <row r="129" s="69" customFormat="1"/>
    <row r="130" s="69" customFormat="1"/>
    <row r="131" s="69" customFormat="1"/>
    <row r="132" s="69" customFormat="1"/>
    <row r="133" s="69" customFormat="1"/>
    <row r="134" s="69" customFormat="1"/>
    <row r="135" s="69" customFormat="1"/>
    <row r="136" s="69" customFormat="1"/>
    <row r="137" s="69" customFormat="1"/>
    <row r="138" s="69" customFormat="1"/>
    <row r="139" s="69" customFormat="1"/>
    <row r="140" s="69" customFormat="1"/>
    <row r="141" s="69" customFormat="1"/>
    <row r="142" s="69" customFormat="1"/>
    <row r="143" s="69" customFormat="1"/>
    <row r="144" s="69" customFormat="1"/>
    <row r="145" s="69" customFormat="1"/>
    <row r="146" s="69" customFormat="1"/>
    <row r="147" s="69" customFormat="1"/>
    <row r="148" s="69" customFormat="1"/>
    <row r="149" s="69" customFormat="1"/>
    <row r="150" s="69" customFormat="1"/>
    <row r="151" s="69" customFormat="1"/>
    <row r="152" s="69" customFormat="1"/>
    <row r="153" s="69" customFormat="1"/>
    <row r="154" s="69" customFormat="1"/>
    <row r="155" s="69" customFormat="1"/>
    <row r="156" s="69" customFormat="1"/>
    <row r="157" s="69" customFormat="1"/>
    <row r="158" s="69" customFormat="1"/>
    <row r="159" s="69" customFormat="1"/>
    <row r="160" s="69" customFormat="1"/>
    <row r="161" s="69" customFormat="1"/>
    <row r="162" s="69" customFormat="1"/>
    <row r="163" s="69" customFormat="1"/>
    <row r="164" s="69" customFormat="1"/>
    <row r="165" s="69" customFormat="1"/>
    <row r="166" s="69" customFormat="1"/>
    <row r="167" s="69" customFormat="1"/>
    <row r="168" s="69" customFormat="1"/>
    <row r="169" s="69" customFormat="1"/>
    <row r="170" s="69" customFormat="1"/>
    <row r="171" s="69" customFormat="1"/>
    <row r="172" s="69" customFormat="1"/>
    <row r="173" s="69" customFormat="1"/>
    <row r="174" s="69" customFormat="1"/>
    <row r="175" s="69" customFormat="1"/>
    <row r="176" s="69" customFormat="1"/>
    <row r="177" s="69" customFormat="1"/>
    <row r="178" s="69" customFormat="1"/>
    <row r="179" s="69" customFormat="1"/>
    <row r="180" s="69" customFormat="1"/>
    <row r="181" s="69" customFormat="1"/>
    <row r="182" s="69" customFormat="1"/>
    <row r="183" s="69" customFormat="1"/>
    <row r="184" s="69" customFormat="1"/>
    <row r="185" s="69" customFormat="1"/>
    <row r="186" s="69" customFormat="1"/>
    <row r="187" s="69" customFormat="1"/>
    <row r="188" s="69" customFormat="1"/>
    <row r="189" s="69" customFormat="1"/>
    <row r="190" s="69" customFormat="1"/>
    <row r="191" s="69" customFormat="1"/>
    <row r="192" s="69" customFormat="1"/>
    <row r="193" s="69" customFormat="1"/>
    <row r="194" s="69" customFormat="1"/>
    <row r="195" s="69" customFormat="1"/>
    <row r="196" s="69" customFormat="1"/>
    <row r="197" s="69" customFormat="1"/>
    <row r="198" s="69" customFormat="1"/>
    <row r="199" s="69" customFormat="1"/>
    <row r="200" s="69" customFormat="1"/>
    <row r="201" s="69" customFormat="1"/>
    <row r="202" s="69" customFormat="1"/>
    <row r="203" s="69" customFormat="1"/>
    <row r="204" s="69" customFormat="1"/>
    <row r="205" s="69" customFormat="1"/>
    <row r="206" s="69" customFormat="1"/>
    <row r="207" s="69" customFormat="1"/>
    <row r="208" s="69" customFormat="1"/>
    <row r="209" s="69" customFormat="1"/>
    <row r="210" s="69" customFormat="1"/>
    <row r="211" s="69" customFormat="1"/>
    <row r="212" s="69" customFormat="1"/>
    <row r="213" s="69" customFormat="1"/>
    <row r="214" s="69" customFormat="1"/>
    <row r="215" s="69" customFormat="1"/>
    <row r="216" s="69" customFormat="1"/>
    <row r="217" s="69" customFormat="1"/>
    <row r="218" s="69" customFormat="1"/>
    <row r="219" s="69" customFormat="1"/>
    <row r="220" s="69" customFormat="1"/>
    <row r="221" s="69" customFormat="1"/>
    <row r="222" s="69" customFormat="1"/>
    <row r="223" s="69" customFormat="1"/>
    <row r="224" s="69" customFormat="1"/>
    <row r="225" s="69" customFormat="1"/>
    <row r="226" s="69" customFormat="1"/>
    <row r="227" s="69" customFormat="1"/>
    <row r="228" s="69" customFormat="1"/>
    <row r="229" s="69" customFormat="1"/>
    <row r="230" s="69" customFormat="1"/>
    <row r="231" s="69" customFormat="1"/>
    <row r="232" s="69" customFormat="1"/>
    <row r="233" s="69" customFormat="1"/>
    <row r="234" s="69" customFormat="1"/>
    <row r="235" s="69" customFormat="1"/>
    <row r="236" s="69" customFormat="1"/>
    <row r="237" s="69" customFormat="1"/>
    <row r="238" s="69" customFormat="1"/>
    <row r="239" s="69" customFormat="1"/>
    <row r="240" s="69" customFormat="1"/>
    <row r="241" s="69" customFormat="1"/>
    <row r="242" s="69" customFormat="1"/>
    <row r="243" s="69" customFormat="1"/>
    <row r="244" s="69" customFormat="1"/>
    <row r="245" s="69" customFormat="1"/>
    <row r="246" s="69" customFormat="1"/>
    <row r="247" s="69" customFormat="1"/>
    <row r="248" s="69" customFormat="1"/>
    <row r="249" s="69" customFormat="1"/>
    <row r="250" s="69" customFormat="1"/>
    <row r="251" s="69" customFormat="1"/>
    <row r="252" s="69" customFormat="1"/>
    <row r="253" s="69" customFormat="1"/>
    <row r="254" s="69" customFormat="1"/>
    <row r="255" s="69" customFormat="1"/>
    <row r="256" s="69" customFormat="1"/>
    <row r="257" s="69" customFormat="1"/>
    <row r="258" s="69" customFormat="1"/>
    <row r="259" s="69" customFormat="1"/>
    <row r="260" s="69" customFormat="1"/>
    <row r="261" s="69" customFormat="1"/>
    <row r="262" s="69" customFormat="1"/>
    <row r="263" s="69" customFormat="1"/>
    <row r="264" s="69" customFormat="1"/>
    <row r="265" s="69" customFormat="1"/>
    <row r="266" s="69" customFormat="1"/>
    <row r="267" s="69" customFormat="1"/>
    <row r="268" s="69" customFormat="1"/>
    <row r="269" s="69" customFormat="1"/>
    <row r="270" s="69" customFormat="1"/>
    <row r="271" s="69" customFormat="1"/>
    <row r="272" s="69" customFormat="1"/>
    <row r="273" s="69" customFormat="1"/>
    <row r="274" s="69" customFormat="1"/>
    <row r="275" s="69" customFormat="1"/>
    <row r="276" s="69" customFormat="1"/>
    <row r="277" s="69" customFormat="1"/>
    <row r="278" s="69" customFormat="1"/>
    <row r="279" s="69" customFormat="1"/>
    <row r="280" s="69" customFormat="1"/>
    <row r="281" s="69" customFormat="1"/>
    <row r="282" s="69" customFormat="1"/>
    <row r="283" s="69" customFormat="1"/>
    <row r="284" s="69" customFormat="1"/>
    <row r="285" s="69" customFormat="1"/>
    <row r="286" s="69" customFormat="1"/>
    <row r="287" s="69" customFormat="1"/>
    <row r="288" s="69" customFormat="1"/>
    <row r="289" s="69" customFormat="1"/>
    <row r="290" s="69" customFormat="1"/>
    <row r="291" s="69" customFormat="1"/>
    <row r="292" s="69" customFormat="1"/>
    <row r="293" s="69" customFormat="1"/>
    <row r="294" s="69" customFormat="1"/>
    <row r="295" s="69" customFormat="1"/>
    <row r="296" s="69" customFormat="1"/>
    <row r="297" s="69" customFormat="1"/>
    <row r="298" s="69" customFormat="1"/>
    <row r="299" s="69" customFormat="1"/>
    <row r="300" s="69" customFormat="1"/>
    <row r="301" s="69" customFormat="1"/>
    <row r="302" s="69" customFormat="1"/>
    <row r="303" s="69" customFormat="1"/>
    <row r="304" s="69" customFormat="1"/>
    <row r="305" s="69" customFormat="1"/>
    <row r="306" s="69" customFormat="1"/>
    <row r="307" s="69" customFormat="1"/>
    <row r="308" s="69" customFormat="1"/>
    <row r="309" s="69" customFormat="1"/>
    <row r="310" s="69" customFormat="1"/>
    <row r="311" s="69" customFormat="1"/>
    <row r="312" s="69" customFormat="1"/>
    <row r="313" s="69" customFormat="1"/>
    <row r="314" s="69" customFormat="1"/>
    <row r="315" s="69" customFormat="1"/>
    <row r="316" s="69" customFormat="1"/>
    <row r="317" s="69" customFormat="1"/>
    <row r="318" s="69" customFormat="1"/>
    <row r="319" s="69" customFormat="1"/>
    <row r="320" s="69" customFormat="1"/>
    <row r="321" s="69" customFormat="1"/>
    <row r="322" s="69" customFormat="1"/>
    <row r="323" s="69" customFormat="1"/>
    <row r="324" s="69" customFormat="1"/>
    <row r="325" s="69" customFormat="1"/>
    <row r="326" s="69" customFormat="1"/>
    <row r="327" s="69" customFormat="1"/>
    <row r="328" s="69" customFormat="1"/>
    <row r="329" s="69" customFormat="1"/>
    <row r="330" s="69" customFormat="1"/>
    <row r="331" s="69" customFormat="1"/>
    <row r="332" s="69" customFormat="1"/>
    <row r="333" s="69" customFormat="1"/>
    <row r="334" s="69" customFormat="1"/>
    <row r="335" s="69" customFormat="1"/>
    <row r="336" s="69" customFormat="1"/>
    <row r="337" s="69" customFormat="1"/>
    <row r="338" s="69" customFormat="1"/>
    <row r="339" s="69" customFormat="1"/>
    <row r="340" s="69" customFormat="1"/>
    <row r="341" s="69" customFormat="1"/>
    <row r="342" s="69" customFormat="1"/>
    <row r="343" s="69" customFormat="1"/>
    <row r="344" s="69" customFormat="1"/>
    <row r="345" s="69" customFormat="1"/>
    <row r="346" s="69" customFormat="1"/>
    <row r="347" s="69" customFormat="1"/>
    <row r="348" s="69" customFormat="1"/>
    <row r="349" s="69" customFormat="1"/>
    <row r="350" s="69" customFormat="1"/>
    <row r="351" s="69" customFormat="1"/>
    <row r="352" s="69" customFormat="1"/>
    <row r="353" s="69" customFormat="1"/>
    <row r="354" s="69" customFormat="1"/>
    <row r="355" s="69" customFormat="1"/>
    <row r="356" s="69" customFormat="1"/>
    <row r="357" s="69" customFormat="1"/>
    <row r="358" s="69" customFormat="1"/>
    <row r="359" s="69" customFormat="1"/>
    <row r="360" s="69" customFormat="1"/>
    <row r="361" s="69" customFormat="1"/>
    <row r="362" s="69" customFormat="1"/>
    <row r="363" s="69" customFormat="1"/>
    <row r="364" s="69" customFormat="1"/>
    <row r="365" s="69" customFormat="1"/>
    <row r="366" s="69" customFormat="1"/>
    <row r="367" s="69" customFormat="1"/>
    <row r="368" s="69" customFormat="1"/>
    <row r="369" s="69" customFormat="1"/>
    <row r="370" s="69" customFormat="1"/>
    <row r="371" s="69" customFormat="1"/>
    <row r="372" s="69" customFormat="1"/>
    <row r="373" s="69" customFormat="1"/>
    <row r="374" s="69" customFormat="1"/>
    <row r="375" s="69" customFormat="1"/>
    <row r="376" s="69" customFormat="1"/>
    <row r="377" s="69" customFormat="1"/>
    <row r="378" s="69" customFormat="1"/>
    <row r="379" s="69" customFormat="1"/>
    <row r="380" s="69" customFormat="1"/>
    <row r="381" s="69" customFormat="1"/>
    <row r="382" s="69" customFormat="1"/>
    <row r="383" s="69" customFormat="1"/>
    <row r="384" s="69" customFormat="1"/>
    <row r="385" s="69" customFormat="1"/>
    <row r="386" s="69" customFormat="1"/>
    <row r="387" s="69" customFormat="1"/>
    <row r="388" s="69" customFormat="1"/>
    <row r="389" s="69" customFormat="1"/>
    <row r="390" s="69" customFormat="1"/>
    <row r="391" s="69" customFormat="1"/>
    <row r="392" s="69" customFormat="1"/>
    <row r="393" s="69" customFormat="1"/>
    <row r="394" s="69" customFormat="1"/>
    <row r="395" s="69" customFormat="1"/>
    <row r="396" s="69" customFormat="1"/>
    <row r="397" s="69" customFormat="1"/>
    <row r="398" s="69" customFormat="1"/>
    <row r="399" s="69" customFormat="1"/>
    <row r="400" s="69" customFormat="1"/>
    <row r="401" s="69" customFormat="1"/>
    <row r="402" s="69" customFormat="1"/>
    <row r="403" s="69" customFormat="1"/>
    <row r="404" s="69" customFormat="1"/>
    <row r="405" s="69" customFormat="1"/>
    <row r="406" s="69" customFormat="1"/>
    <row r="407" s="69" customFormat="1"/>
    <row r="408" s="69" customFormat="1"/>
    <row r="409" s="69" customFormat="1"/>
    <row r="410" s="69" customFormat="1"/>
    <row r="411" s="69" customFormat="1"/>
    <row r="412" s="69" customFormat="1"/>
    <row r="413" s="69" customFormat="1"/>
    <row r="414" s="69" customFormat="1"/>
    <row r="415" s="69" customFormat="1"/>
    <row r="416" s="69" customFormat="1"/>
    <row r="417" s="69" customFormat="1"/>
    <row r="418" s="69" customFormat="1"/>
    <row r="419" s="69" customFormat="1"/>
    <row r="420" s="69" customFormat="1"/>
    <row r="421" s="69" customFormat="1"/>
  </sheetData>
  <sheetProtection algorithmName="SHA-512" hashValue="hhwHTsX9PfkdkUORRLovGfWS7007dipk4keMKlH+BQviOV+vKLWngfiRZnx9I1P4XoVrr6fXcvARGkw9cdcppA==" saltValue="q3ZTj+CNe73HhZxyyvjmrg==" spinCount="100000" sheet="1" formatCells="0" formatColumns="0" formatRows="0"/>
  <dataConsolidate/>
  <mergeCells count="15">
    <mergeCell ref="A1:B1"/>
    <mergeCell ref="A2:C2"/>
    <mergeCell ref="V3:W3"/>
    <mergeCell ref="X3:Y3"/>
    <mergeCell ref="J3:K3"/>
    <mergeCell ref="L3:M3"/>
    <mergeCell ref="N3:O3"/>
    <mergeCell ref="P3:Q3"/>
    <mergeCell ref="R3:S3"/>
    <mergeCell ref="T3:U3"/>
    <mergeCell ref="H3:I3"/>
    <mergeCell ref="A3:A4"/>
    <mergeCell ref="B3:B4"/>
    <mergeCell ref="C3:D3"/>
    <mergeCell ref="E3:F3"/>
  </mergeCells>
  <conditionalFormatting sqref="C36 E5:E36 F5:Y35 C5:C34">
    <cfRule type="containsText" dxfId="12" priority="33" stopIfTrue="1" operator="containsText" text="PĀRSNIEGTAS IZMAKSAS">
      <formula>NOT(ISERROR(SEARCH("PĀRSNIEGTAS IZMAKSAS",C5)))</formula>
    </cfRule>
  </conditionalFormatting>
  <conditionalFormatting sqref="G36:Y36">
    <cfRule type="containsText" dxfId="11" priority="6" stopIfTrue="1" operator="containsText" text="PĀRSNIEGTAS IZMAKSAS">
      <formula>NOT(ISERROR(SEARCH("PĀRSNIEGTAS IZMAKSAS",G36)))</formula>
    </cfRule>
  </conditionalFormatting>
  <conditionalFormatting sqref="E5:E36 F5:Y35">
    <cfRule type="dataBar" priority="158">
      <dataBar>
        <cfvo type="min"/>
        <cfvo type="max"/>
        <color rgb="FF638EC6"/>
      </dataBar>
      <extLst>
        <ext xmlns:x14="http://schemas.microsoft.com/office/spreadsheetml/2009/9/main" uri="{B025F937-C7B1-47D3-B67F-A62EFF666E3E}">
          <x14:id>{936A9029-A978-4C39-9A32-E215B7D29DB0}</x14:id>
        </ext>
      </extLst>
    </cfRule>
  </conditionalFormatting>
  <conditionalFormatting sqref="C5:C34">
    <cfRule type="dataBar" priority="5">
      <dataBar>
        <cfvo type="min"/>
        <cfvo type="max"/>
        <color rgb="FF638EC6"/>
      </dataBar>
      <extLst>
        <ext xmlns:x14="http://schemas.microsoft.com/office/spreadsheetml/2009/9/main" uri="{B025F937-C7B1-47D3-B67F-A62EFF666E3E}">
          <x14:id>{6E0ECCD2-8D79-41ED-8C94-27F17AC99492}</x14:id>
        </ext>
      </extLst>
    </cfRule>
  </conditionalFormatting>
  <conditionalFormatting sqref="C35">
    <cfRule type="containsText" dxfId="10" priority="3" stopIfTrue="1" operator="containsText" text="PĀRSNIEGTAS IZMAKSAS">
      <formula>NOT(ISERROR(SEARCH("PĀRSNIEGTAS IZMAKSAS",C35)))</formula>
    </cfRule>
  </conditionalFormatting>
  <conditionalFormatting sqref="C35">
    <cfRule type="dataBar" priority="4">
      <dataBar>
        <cfvo type="min"/>
        <cfvo type="max"/>
        <color rgb="FF638EC6"/>
      </dataBar>
      <extLst>
        <ext xmlns:x14="http://schemas.microsoft.com/office/spreadsheetml/2009/9/main" uri="{B025F937-C7B1-47D3-B67F-A62EFF666E3E}">
          <x14:id>{D6B93D6C-BDDF-44CE-B18B-596F7F4F0D8F}</x14:id>
        </ext>
      </extLst>
    </cfRule>
  </conditionalFormatting>
  <conditionalFormatting sqref="D5:D35">
    <cfRule type="containsText" dxfId="9" priority="1" stopIfTrue="1" operator="containsText" text="PĀRSNIEGTAS IZMAKSAS">
      <formula>NOT(ISERROR(SEARCH("PĀRSNIEGTAS IZMAKSAS",D5)))</formula>
    </cfRule>
  </conditionalFormatting>
  <conditionalFormatting sqref="D5:D35">
    <cfRule type="dataBar" priority="2">
      <dataBar>
        <cfvo type="min"/>
        <cfvo type="max"/>
        <color rgb="FF638EC6"/>
      </dataBar>
      <extLst>
        <ext xmlns:x14="http://schemas.microsoft.com/office/spreadsheetml/2009/9/main" uri="{B025F937-C7B1-47D3-B67F-A62EFF666E3E}">
          <x14:id>{C0351A8B-B36B-4BDD-90F8-629CAA067DF3}</x14:id>
        </ext>
      </extLst>
    </cfRule>
  </conditionalFormatting>
  <pageMargins left="0.7" right="0.7" top="0.75" bottom="0.75" header="0.3" footer="0.3"/>
  <pageSetup paperSize="9" scale="39" orientation="landscape" r:id="rId1"/>
  <extLst>
    <ext xmlns:x14="http://schemas.microsoft.com/office/spreadsheetml/2009/9/main" uri="{78C0D931-6437-407d-A8EE-F0AAD7539E65}">
      <x14:conditionalFormattings>
        <x14:conditionalFormatting xmlns:xm="http://schemas.microsoft.com/office/excel/2006/main">
          <x14:cfRule type="dataBar" id="{936A9029-A978-4C39-9A32-E215B7D29DB0}">
            <x14:dataBar minLength="0" maxLength="100" gradient="0">
              <x14:cfvo type="autoMin"/>
              <x14:cfvo type="autoMax"/>
              <x14:negativeFillColor rgb="FFFF0000"/>
              <x14:axisColor rgb="FF000000"/>
            </x14:dataBar>
          </x14:cfRule>
          <xm:sqref>E5:E36 F5:Y35</xm:sqref>
        </x14:conditionalFormatting>
        <x14:conditionalFormatting xmlns:xm="http://schemas.microsoft.com/office/excel/2006/main">
          <x14:cfRule type="dataBar" id="{6E0ECCD2-8D79-41ED-8C94-27F17AC99492}">
            <x14:dataBar minLength="0" maxLength="100" gradient="0">
              <x14:cfvo type="autoMin"/>
              <x14:cfvo type="autoMax"/>
              <x14:negativeFillColor rgb="FFFF0000"/>
              <x14:axisColor rgb="FF000000"/>
            </x14:dataBar>
          </x14:cfRule>
          <xm:sqref>C5:C34</xm:sqref>
        </x14:conditionalFormatting>
        <x14:conditionalFormatting xmlns:xm="http://schemas.microsoft.com/office/excel/2006/main">
          <x14:cfRule type="dataBar" id="{D6B93D6C-BDDF-44CE-B18B-596F7F4F0D8F}">
            <x14:dataBar minLength="0" maxLength="100" gradient="0">
              <x14:cfvo type="autoMin"/>
              <x14:cfvo type="autoMax"/>
              <x14:negativeFillColor rgb="FFFF0000"/>
              <x14:axisColor rgb="FF000000"/>
            </x14:dataBar>
          </x14:cfRule>
          <xm:sqref>C35</xm:sqref>
        </x14:conditionalFormatting>
        <x14:conditionalFormatting xmlns:xm="http://schemas.microsoft.com/office/excel/2006/main">
          <x14:cfRule type="dataBar" id="{C0351A8B-B36B-4BDD-90F8-629CAA067DF3}">
            <x14:dataBar minLength="0" maxLength="100" gradient="0">
              <x14:cfvo type="autoMin"/>
              <x14:cfvo type="autoMax"/>
              <x14:negativeFillColor rgb="FFFF0000"/>
              <x14:axisColor rgb="FF000000"/>
            </x14:dataBar>
          </x14:cfRule>
          <xm:sqref>D5:D35</xm:sqref>
        </x14:conditionalFormatting>
      </x14:conditionalFormatting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7"/>
    <pageSetUpPr fitToPage="1"/>
  </sheetPr>
  <dimension ref="A1:BL27"/>
  <sheetViews>
    <sheetView showGridLines="0" zoomScale="90" zoomScaleNormal="90" workbookViewId="0">
      <pane xSplit="1" ySplit="5" topLeftCell="B6" activePane="bottomRight" state="frozen"/>
      <selection pane="topRight" activeCell="B1" sqref="B1"/>
      <selection pane="bottomLeft" activeCell="A6" sqref="A6"/>
      <selection pane="bottomRight" sqref="A1:D1"/>
    </sheetView>
  </sheetViews>
  <sheetFormatPr defaultRowHeight="12.75"/>
  <cols>
    <col min="1" max="1" width="38.140625" style="23" customWidth="1"/>
    <col min="2" max="31" width="11.5703125" style="23" customWidth="1"/>
    <col min="32" max="16384" width="9.140625" style="23"/>
  </cols>
  <sheetData>
    <row r="1" spans="1:64" s="687" customFormat="1" ht="27" customHeight="1">
      <c r="A1" s="1068" t="s">
        <v>339</v>
      </c>
      <c r="B1" s="1068"/>
      <c r="C1" s="1068"/>
      <c r="D1" s="1068"/>
      <c r="E1" s="416"/>
      <c r="F1" s="416"/>
      <c r="G1" s="416"/>
      <c r="H1" s="416"/>
      <c r="I1" s="416"/>
      <c r="J1" s="416"/>
      <c r="K1" s="416"/>
      <c r="L1" s="416"/>
      <c r="M1" s="416"/>
      <c r="N1" s="416"/>
      <c r="O1" s="416"/>
      <c r="P1" s="416"/>
      <c r="Q1" s="416"/>
      <c r="R1" s="416"/>
      <c r="S1" s="416"/>
      <c r="T1" s="416"/>
      <c r="U1" s="416"/>
      <c r="V1" s="416"/>
      <c r="W1" s="416"/>
      <c r="X1" s="416"/>
      <c r="Y1" s="416"/>
      <c r="Z1" s="416"/>
      <c r="AA1" s="416"/>
      <c r="AB1" s="416"/>
      <c r="AC1" s="416"/>
      <c r="AD1" s="416"/>
      <c r="AE1" s="416"/>
      <c r="AF1" s="416"/>
      <c r="AG1" s="416"/>
      <c r="AH1" s="416"/>
      <c r="AI1" s="416"/>
      <c r="AJ1" s="416"/>
      <c r="AK1" s="416"/>
      <c r="AL1" s="416"/>
      <c r="AM1" s="416"/>
      <c r="AN1" s="416"/>
      <c r="AO1" s="416"/>
      <c r="AP1" s="416"/>
      <c r="AQ1" s="416"/>
      <c r="AR1" s="416"/>
      <c r="AS1" s="416"/>
      <c r="AT1" s="416"/>
      <c r="AU1" s="416"/>
      <c r="AV1" s="416"/>
      <c r="AW1" s="416"/>
      <c r="AX1" s="416"/>
      <c r="AY1" s="416"/>
      <c r="AZ1" s="416"/>
      <c r="BA1" s="416"/>
      <c r="BB1" s="416"/>
      <c r="BC1" s="416"/>
      <c r="BD1" s="416"/>
      <c r="BE1" s="416"/>
      <c r="BF1" s="416"/>
      <c r="BG1" s="416"/>
      <c r="BH1" s="416"/>
      <c r="BI1" s="416"/>
      <c r="BJ1" s="416"/>
      <c r="BK1" s="416"/>
      <c r="BL1" s="416"/>
    </row>
    <row r="2" spans="1:64" ht="24.95" customHeight="1">
      <c r="A2" s="1069" t="s">
        <v>168</v>
      </c>
      <c r="B2" s="1069"/>
      <c r="C2" s="1069"/>
      <c r="D2" s="1069"/>
    </row>
    <row r="3" spans="1:64" ht="15.75" customHeight="1">
      <c r="A3" s="688"/>
      <c r="B3" s="688" t="str">
        <f>'5. DL soc.econom. analīze'!D3</f>
        <v>0 / 1</v>
      </c>
      <c r="C3" s="688">
        <f>'5. DL soc.econom. analīze'!E3</f>
        <v>2</v>
      </c>
      <c r="D3" s="688">
        <f>'5. DL soc.econom. analīze'!F3</f>
        <v>3</v>
      </c>
      <c r="E3" s="688">
        <f>'5. DL soc.econom. analīze'!G3</f>
        <v>4</v>
      </c>
      <c r="F3" s="688">
        <f>'5. DL soc.econom. analīze'!H3</f>
        <v>5</v>
      </c>
      <c r="G3" s="688">
        <f>'5. DL soc.econom. analīze'!I3</f>
        <v>6</v>
      </c>
      <c r="H3" s="688">
        <f>'5. DL soc.econom. analīze'!J3</f>
        <v>7</v>
      </c>
      <c r="I3" s="688">
        <f>'5. DL soc.econom. analīze'!K3</f>
        <v>8</v>
      </c>
      <c r="J3" s="688">
        <f>'5. DL soc.econom. analīze'!L3</f>
        <v>9</v>
      </c>
      <c r="K3" s="688">
        <f>'5. DL soc.econom. analīze'!M3</f>
        <v>10</v>
      </c>
      <c r="L3" s="688">
        <f>'5. DL soc.econom. analīze'!N3</f>
        <v>11</v>
      </c>
      <c r="M3" s="688">
        <f>'5. DL soc.econom. analīze'!O3</f>
        <v>12</v>
      </c>
      <c r="N3" s="688">
        <f>'5. DL soc.econom. analīze'!P3</f>
        <v>13</v>
      </c>
      <c r="O3" s="688">
        <f>'5. DL soc.econom. analīze'!Q3</f>
        <v>14</v>
      </c>
      <c r="P3" s="688">
        <f>'5. DL soc.econom. analīze'!R3</f>
        <v>15</v>
      </c>
      <c r="Q3" s="688">
        <f>'5. DL soc.econom. analīze'!S3</f>
        <v>16</v>
      </c>
      <c r="R3" s="688">
        <f>'5. DL soc.econom. analīze'!T3</f>
        <v>17</v>
      </c>
      <c r="S3" s="688">
        <f>'5. DL soc.econom. analīze'!U3</f>
        <v>18</v>
      </c>
      <c r="T3" s="688">
        <f>'5. DL soc.econom. analīze'!V3</f>
        <v>19</v>
      </c>
      <c r="U3" s="688">
        <f>'5. DL soc.econom. analīze'!W3</f>
        <v>20</v>
      </c>
      <c r="V3" s="688">
        <f>'5. DL soc.econom. analīze'!X3</f>
        <v>21</v>
      </c>
      <c r="W3" s="688">
        <f>'5. DL soc.econom. analīze'!Y3</f>
        <v>22</v>
      </c>
      <c r="X3" s="688">
        <f>'5. DL soc.econom. analīze'!Z3</f>
        <v>23</v>
      </c>
      <c r="Y3" s="688">
        <f>'5. DL soc.econom. analīze'!AA3</f>
        <v>24</v>
      </c>
      <c r="Z3" s="688">
        <f>'5. DL soc.econom. analīze'!AB3</f>
        <v>25</v>
      </c>
      <c r="AA3" s="688">
        <f>'5. DL soc.econom. analīze'!AC3</f>
        <v>26</v>
      </c>
      <c r="AB3" s="688">
        <f>'5. DL soc.econom. analīze'!AD3</f>
        <v>27</v>
      </c>
      <c r="AC3" s="688">
        <f>'5. DL soc.econom. analīze'!AE3</f>
        <v>28</v>
      </c>
      <c r="AD3" s="688">
        <f>'5. DL soc.econom. analīze'!AF3</f>
        <v>29</v>
      </c>
      <c r="AE3" s="689">
        <f>'5. DL soc.econom. analīze'!AG3</f>
        <v>30</v>
      </c>
    </row>
    <row r="4" spans="1:64" ht="38.25">
      <c r="A4" s="690"/>
      <c r="B4" s="691" t="str">
        <f>'5. DL soc.econom. analīze'!D4</f>
        <v>2014-Izvēlieties gadu</v>
      </c>
      <c r="C4" s="691" t="e">
        <f>'5. DL soc.econom. analīze'!E4</f>
        <v>#VALUE!</v>
      </c>
      <c r="D4" s="691" t="e">
        <f>'5. DL soc.econom. analīze'!F4</f>
        <v>#VALUE!</v>
      </c>
      <c r="E4" s="691" t="e">
        <f>'5. DL soc.econom. analīze'!G4</f>
        <v>#VALUE!</v>
      </c>
      <c r="F4" s="691" t="e">
        <f>'5. DL soc.econom. analīze'!H4</f>
        <v>#VALUE!</v>
      </c>
      <c r="G4" s="691" t="e">
        <f>'5. DL soc.econom. analīze'!I4</f>
        <v>#VALUE!</v>
      </c>
      <c r="H4" s="691" t="e">
        <f>'5. DL soc.econom. analīze'!J4</f>
        <v>#VALUE!</v>
      </c>
      <c r="I4" s="691" t="e">
        <f>'5. DL soc.econom. analīze'!K4</f>
        <v>#VALUE!</v>
      </c>
      <c r="J4" s="691" t="e">
        <f>'5. DL soc.econom. analīze'!L4</f>
        <v>#VALUE!</v>
      </c>
      <c r="K4" s="691" t="e">
        <f>'5. DL soc.econom. analīze'!M4</f>
        <v>#VALUE!</v>
      </c>
      <c r="L4" s="691" t="e">
        <f>'5. DL soc.econom. analīze'!N4</f>
        <v>#VALUE!</v>
      </c>
      <c r="M4" s="691" t="e">
        <f>'5. DL soc.econom. analīze'!O4</f>
        <v>#VALUE!</v>
      </c>
      <c r="N4" s="691" t="e">
        <f>'5. DL soc.econom. analīze'!P4</f>
        <v>#VALUE!</v>
      </c>
      <c r="O4" s="691" t="e">
        <f>'5. DL soc.econom. analīze'!Q4</f>
        <v>#VALUE!</v>
      </c>
      <c r="P4" s="691" t="e">
        <f>'5. DL soc.econom. analīze'!R4</f>
        <v>#VALUE!</v>
      </c>
      <c r="Q4" s="691" t="e">
        <f>'5. DL soc.econom. analīze'!S4</f>
        <v>#VALUE!</v>
      </c>
      <c r="R4" s="691" t="e">
        <f>'5. DL soc.econom. analīze'!T4</f>
        <v>#VALUE!</v>
      </c>
      <c r="S4" s="691" t="e">
        <f>'5. DL soc.econom. analīze'!U4</f>
        <v>#VALUE!</v>
      </c>
      <c r="T4" s="691" t="e">
        <f>'5. DL soc.econom. analīze'!V4</f>
        <v>#VALUE!</v>
      </c>
      <c r="U4" s="691" t="e">
        <f>'5. DL soc.econom. analīze'!W4</f>
        <v>#VALUE!</v>
      </c>
      <c r="V4" s="691" t="e">
        <f>'5. DL soc.econom. analīze'!X4</f>
        <v>#VALUE!</v>
      </c>
      <c r="W4" s="691" t="e">
        <f>'5. DL soc.econom. analīze'!Y4</f>
        <v>#VALUE!</v>
      </c>
      <c r="X4" s="691" t="e">
        <f>'5. DL soc.econom. analīze'!Z4</f>
        <v>#VALUE!</v>
      </c>
      <c r="Y4" s="691" t="e">
        <f>'5. DL soc.econom. analīze'!AA4</f>
        <v>#VALUE!</v>
      </c>
      <c r="Z4" s="691" t="e">
        <f>'5. DL soc.econom. analīze'!AB4</f>
        <v>#VALUE!</v>
      </c>
      <c r="AA4" s="691" t="e">
        <f>'5. DL soc.econom. analīze'!AC4</f>
        <v>#VALUE!</v>
      </c>
      <c r="AB4" s="691" t="e">
        <f>'5. DL soc.econom. analīze'!AD4</f>
        <v>#VALUE!</v>
      </c>
      <c r="AC4" s="691" t="e">
        <f>'5. DL soc.econom. analīze'!AE4</f>
        <v>#VALUE!</v>
      </c>
      <c r="AD4" s="691" t="e">
        <f>'5. DL soc.econom. analīze'!AF4</f>
        <v>#VALUE!</v>
      </c>
      <c r="AE4" s="692" t="e">
        <f>'5. DL soc.econom. analīze'!AG4</f>
        <v>#VALUE!</v>
      </c>
    </row>
    <row r="5" spans="1:64">
      <c r="A5" s="693" t="s">
        <v>149</v>
      </c>
      <c r="B5" s="694"/>
      <c r="C5" s="694"/>
      <c r="D5" s="694"/>
      <c r="E5" s="694"/>
      <c r="F5" s="694"/>
      <c r="G5" s="694"/>
      <c r="H5" s="694"/>
      <c r="I5" s="694"/>
      <c r="J5" s="694"/>
      <c r="K5" s="694"/>
      <c r="L5" s="694"/>
      <c r="M5" s="694"/>
      <c r="N5" s="694"/>
      <c r="O5" s="694"/>
      <c r="P5" s="694"/>
      <c r="Q5" s="694"/>
      <c r="R5" s="694"/>
      <c r="S5" s="694"/>
      <c r="T5" s="694"/>
      <c r="U5" s="694"/>
      <c r="V5" s="694"/>
      <c r="W5" s="694"/>
      <c r="X5" s="694"/>
      <c r="Y5" s="694"/>
      <c r="Z5" s="694"/>
      <c r="AA5" s="694"/>
      <c r="AB5" s="694"/>
      <c r="AC5" s="694"/>
      <c r="AD5" s="694"/>
      <c r="AE5" s="695"/>
    </row>
    <row r="6" spans="1:64">
      <c r="A6" s="696" t="s">
        <v>8</v>
      </c>
      <c r="B6" s="697">
        <f>'3. DL invest.n.pl.AR pr.'!F23</f>
        <v>0</v>
      </c>
      <c r="C6" s="697">
        <f>'3. DL invest.n.pl.AR pr.'!G23</f>
        <v>0</v>
      </c>
      <c r="D6" s="697">
        <f>'3. DL invest.n.pl.AR pr.'!H23</f>
        <v>0</v>
      </c>
      <c r="E6" s="697">
        <f>'3. DL invest.n.pl.AR pr.'!I23</f>
        <v>0</v>
      </c>
      <c r="F6" s="697">
        <f>'3. DL invest.n.pl.AR pr.'!J23</f>
        <v>0</v>
      </c>
      <c r="G6" s="697">
        <f>'3. DL invest.n.pl.AR pr.'!K23</f>
        <v>0</v>
      </c>
      <c r="H6" s="697">
        <f>'3. DL invest.n.pl.AR pr.'!L23</f>
        <v>0</v>
      </c>
      <c r="I6" s="697">
        <f>'3. DL invest.n.pl.AR pr.'!M23</f>
        <v>0</v>
      </c>
      <c r="J6" s="697">
        <f>'3. DL invest.n.pl.AR pr.'!N23</f>
        <v>0</v>
      </c>
      <c r="K6" s="697">
        <f>'3. DL invest.n.pl.AR pr.'!O23</f>
        <v>0</v>
      </c>
      <c r="L6" s="697">
        <f>'3. DL invest.n.pl.AR pr.'!P23</f>
        <v>0</v>
      </c>
      <c r="M6" s="697">
        <f>'3. DL invest.n.pl.AR pr.'!Q23</f>
        <v>0</v>
      </c>
      <c r="N6" s="697">
        <f>'3. DL invest.n.pl.AR pr.'!R23</f>
        <v>0</v>
      </c>
      <c r="O6" s="697">
        <f>'3. DL invest.n.pl.AR pr.'!S23</f>
        <v>0</v>
      </c>
      <c r="P6" s="697">
        <f>'3. DL invest.n.pl.AR pr.'!T23</f>
        <v>0</v>
      </c>
      <c r="Q6" s="697">
        <f>'3. DL invest.n.pl.AR pr.'!U23</f>
        <v>0</v>
      </c>
      <c r="R6" s="697">
        <f>'3. DL invest.n.pl.AR pr.'!V23</f>
        <v>0</v>
      </c>
      <c r="S6" s="697">
        <f>'3. DL invest.n.pl.AR pr.'!W23</f>
        <v>0</v>
      </c>
      <c r="T6" s="697">
        <f>'3. DL invest.n.pl.AR pr.'!X23</f>
        <v>0</v>
      </c>
      <c r="U6" s="697">
        <f>'3. DL invest.n.pl.AR pr.'!Y23</f>
        <v>0</v>
      </c>
      <c r="V6" s="697">
        <f>'3. DL invest.n.pl.AR pr.'!Z23</f>
        <v>0</v>
      </c>
      <c r="W6" s="697">
        <f>'3. DL invest.n.pl.AR pr.'!AA23</f>
        <v>0</v>
      </c>
      <c r="X6" s="697">
        <f>'3. DL invest.n.pl.AR pr.'!AB23</f>
        <v>0</v>
      </c>
      <c r="Y6" s="697">
        <f>'3. DL invest.n.pl.AR pr.'!AC23</f>
        <v>0</v>
      </c>
      <c r="Z6" s="697">
        <f>'3. DL invest.n.pl.AR pr.'!AD23</f>
        <v>0</v>
      </c>
      <c r="AA6" s="697">
        <f>'3. DL invest.n.pl.AR pr.'!AE23</f>
        <v>0</v>
      </c>
      <c r="AB6" s="697">
        <f>'3. DL invest.n.pl.AR pr.'!AF23</f>
        <v>0</v>
      </c>
      <c r="AC6" s="697">
        <f>'3. DL invest.n.pl.AR pr.'!AG23</f>
        <v>0</v>
      </c>
      <c r="AD6" s="697">
        <f>'3. DL invest.n.pl.AR pr.'!AH23</f>
        <v>0</v>
      </c>
      <c r="AE6" s="698">
        <f>'3. DL invest.n.pl.AR pr.'!AI23</f>
        <v>0</v>
      </c>
    </row>
    <row r="7" spans="1:64" ht="14.25" customHeight="1">
      <c r="A7" s="696" t="s">
        <v>6</v>
      </c>
      <c r="B7" s="699">
        <f>'3. DL invest.n.pl.AR pr.'!F16</f>
        <v>0</v>
      </c>
      <c r="C7" s="699">
        <f>'3. DL invest.n.pl.AR pr.'!G16</f>
        <v>0</v>
      </c>
      <c r="D7" s="699">
        <f>'3. DL invest.n.pl.AR pr.'!H16</f>
        <v>0</v>
      </c>
      <c r="E7" s="699">
        <f>'3. DL invest.n.pl.AR pr.'!I16</f>
        <v>0</v>
      </c>
      <c r="F7" s="699">
        <f>'3. DL invest.n.pl.AR pr.'!J16</f>
        <v>0</v>
      </c>
      <c r="G7" s="699">
        <f>'3. DL invest.n.pl.AR pr.'!K16</f>
        <v>0</v>
      </c>
      <c r="H7" s="699">
        <f>'3. DL invest.n.pl.AR pr.'!L16</f>
        <v>0</v>
      </c>
      <c r="I7" s="699">
        <f>'3. DL invest.n.pl.AR pr.'!M16</f>
        <v>0</v>
      </c>
      <c r="J7" s="699">
        <f>'3. DL invest.n.pl.AR pr.'!N16</f>
        <v>0</v>
      </c>
      <c r="K7" s="699">
        <f>'3. DL invest.n.pl.AR pr.'!O16</f>
        <v>0</v>
      </c>
      <c r="L7" s="699">
        <f>'3. DL invest.n.pl.AR pr.'!P16</f>
        <v>0</v>
      </c>
      <c r="M7" s="699">
        <f>'3. DL invest.n.pl.AR pr.'!Q16</f>
        <v>0</v>
      </c>
      <c r="N7" s="699">
        <f>'3. DL invest.n.pl.AR pr.'!R16</f>
        <v>0</v>
      </c>
      <c r="O7" s="699">
        <f>'3. DL invest.n.pl.AR pr.'!S16</f>
        <v>0</v>
      </c>
      <c r="P7" s="699">
        <f>'3. DL invest.n.pl.AR pr.'!T16</f>
        <v>0</v>
      </c>
      <c r="Q7" s="699">
        <f>'3. DL invest.n.pl.AR pr.'!U16</f>
        <v>0</v>
      </c>
      <c r="R7" s="699">
        <f>'3. DL invest.n.pl.AR pr.'!V16</f>
        <v>0</v>
      </c>
      <c r="S7" s="699">
        <f>'3. DL invest.n.pl.AR pr.'!W16</f>
        <v>0</v>
      </c>
      <c r="T7" s="699">
        <f>'3. DL invest.n.pl.AR pr.'!X16</f>
        <v>0</v>
      </c>
      <c r="U7" s="699">
        <f>'3. DL invest.n.pl.AR pr.'!Y16</f>
        <v>0</v>
      </c>
      <c r="V7" s="699">
        <f>'3. DL invest.n.pl.AR pr.'!Z16</f>
        <v>0</v>
      </c>
      <c r="W7" s="699">
        <f>'3. DL invest.n.pl.AR pr.'!AA16</f>
        <v>0</v>
      </c>
      <c r="X7" s="699">
        <f>'3. DL invest.n.pl.AR pr.'!AB16</f>
        <v>0</v>
      </c>
      <c r="Y7" s="699">
        <f>'3. DL invest.n.pl.AR pr.'!AC16</f>
        <v>0</v>
      </c>
      <c r="Z7" s="699">
        <f>'3. DL invest.n.pl.AR pr.'!AD16</f>
        <v>0</v>
      </c>
      <c r="AA7" s="699">
        <f>'3. DL invest.n.pl.AR pr.'!AE16</f>
        <v>0</v>
      </c>
      <c r="AB7" s="699">
        <f>'3. DL invest.n.pl.AR pr.'!AF16</f>
        <v>0</v>
      </c>
      <c r="AC7" s="699">
        <f>'3. DL invest.n.pl.AR pr.'!AG16</f>
        <v>0</v>
      </c>
      <c r="AD7" s="699">
        <f>'3. DL invest.n.pl.AR pr.'!AH16</f>
        <v>0</v>
      </c>
      <c r="AE7" s="700">
        <f>'3. DL invest.n.pl.AR pr.'!AI16</f>
        <v>0</v>
      </c>
    </row>
    <row r="8" spans="1:64">
      <c r="A8" s="696" t="s">
        <v>4</v>
      </c>
      <c r="B8" s="701">
        <f>'3. DL invest.n.pl.AR pr.'!F9</f>
        <v>0</v>
      </c>
      <c r="C8" s="701">
        <f>'3. DL invest.n.pl.AR pr.'!G9</f>
        <v>0</v>
      </c>
      <c r="D8" s="701">
        <f>'3. DL invest.n.pl.AR pr.'!H9</f>
        <v>0</v>
      </c>
      <c r="E8" s="701">
        <f>'3. DL invest.n.pl.AR pr.'!I9</f>
        <v>0</v>
      </c>
      <c r="F8" s="701">
        <f>'3. DL invest.n.pl.AR pr.'!J9</f>
        <v>0</v>
      </c>
      <c r="G8" s="701">
        <f>'3. DL invest.n.pl.AR pr.'!K9</f>
        <v>0</v>
      </c>
      <c r="H8" s="701">
        <f>'3. DL invest.n.pl.AR pr.'!L9</f>
        <v>0</v>
      </c>
      <c r="I8" s="701">
        <f>'3. DL invest.n.pl.AR pr.'!M9</f>
        <v>0</v>
      </c>
      <c r="J8" s="701">
        <f>'3. DL invest.n.pl.AR pr.'!N9</f>
        <v>0</v>
      </c>
      <c r="K8" s="701">
        <f>'3. DL invest.n.pl.AR pr.'!O9</f>
        <v>0</v>
      </c>
      <c r="L8" s="701">
        <f>'3. DL invest.n.pl.AR pr.'!P9</f>
        <v>0</v>
      </c>
      <c r="M8" s="701">
        <f>'3. DL invest.n.pl.AR pr.'!Q9</f>
        <v>0</v>
      </c>
      <c r="N8" s="701">
        <f>'3. DL invest.n.pl.AR pr.'!R9</f>
        <v>0</v>
      </c>
      <c r="O8" s="701">
        <f>'3. DL invest.n.pl.AR pr.'!S9</f>
        <v>0</v>
      </c>
      <c r="P8" s="701">
        <f>'3. DL invest.n.pl.AR pr.'!T9</f>
        <v>0</v>
      </c>
      <c r="Q8" s="701">
        <f>'3. DL invest.n.pl.AR pr.'!U9</f>
        <v>0</v>
      </c>
      <c r="R8" s="701">
        <f>'3. DL invest.n.pl.AR pr.'!V9</f>
        <v>0</v>
      </c>
      <c r="S8" s="701">
        <f>'3. DL invest.n.pl.AR pr.'!W9</f>
        <v>0</v>
      </c>
      <c r="T8" s="701">
        <f>'3. DL invest.n.pl.AR pr.'!X9</f>
        <v>0</v>
      </c>
      <c r="U8" s="701">
        <f>'3. DL invest.n.pl.AR pr.'!Y9</f>
        <v>0</v>
      </c>
      <c r="V8" s="701">
        <f>'3. DL invest.n.pl.AR pr.'!Z9</f>
        <v>0</v>
      </c>
      <c r="W8" s="701">
        <f>'3. DL invest.n.pl.AR pr.'!AA9</f>
        <v>0</v>
      </c>
      <c r="X8" s="701">
        <f>'3. DL invest.n.pl.AR pr.'!AB9</f>
        <v>0</v>
      </c>
      <c r="Y8" s="701">
        <f>'3. DL invest.n.pl.AR pr.'!AC9</f>
        <v>0</v>
      </c>
      <c r="Z8" s="701">
        <f>'3. DL invest.n.pl.AR pr.'!AD9</f>
        <v>0</v>
      </c>
      <c r="AA8" s="701">
        <f>'3. DL invest.n.pl.AR pr.'!AE9</f>
        <v>0</v>
      </c>
      <c r="AB8" s="701">
        <f>'3. DL invest.n.pl.AR pr.'!AF9</f>
        <v>0</v>
      </c>
      <c r="AC8" s="701">
        <f>'3. DL invest.n.pl.AR pr.'!AG9</f>
        <v>0</v>
      </c>
      <c r="AD8" s="701">
        <f>'3. DL invest.n.pl.AR pr.'!AH9</f>
        <v>0</v>
      </c>
      <c r="AE8" s="702">
        <f>'3. DL invest.n.pl.AR pr.'!AI9</f>
        <v>0</v>
      </c>
    </row>
    <row r="9" spans="1:64">
      <c r="A9" s="703" t="s">
        <v>150</v>
      </c>
      <c r="B9" s="704"/>
      <c r="C9" s="704"/>
      <c r="D9" s="704"/>
      <c r="E9" s="704"/>
      <c r="F9" s="704"/>
      <c r="G9" s="704"/>
      <c r="H9" s="704"/>
      <c r="I9" s="704"/>
      <c r="J9" s="704"/>
      <c r="K9" s="704"/>
      <c r="L9" s="704"/>
      <c r="M9" s="704"/>
      <c r="N9" s="704"/>
      <c r="O9" s="704"/>
      <c r="P9" s="704"/>
      <c r="Q9" s="704"/>
      <c r="R9" s="704"/>
      <c r="S9" s="704"/>
      <c r="T9" s="704"/>
      <c r="U9" s="704"/>
      <c r="V9" s="704"/>
      <c r="W9" s="704"/>
      <c r="X9" s="704"/>
      <c r="Y9" s="704"/>
      <c r="Z9" s="704"/>
      <c r="AA9" s="704"/>
      <c r="AB9" s="704"/>
      <c r="AC9" s="704"/>
      <c r="AD9" s="704"/>
      <c r="AE9" s="705"/>
    </row>
    <row r="10" spans="1:64">
      <c r="A10" s="696" t="s">
        <v>8</v>
      </c>
      <c r="B10" s="617"/>
      <c r="C10" s="617"/>
      <c r="D10" s="617"/>
      <c r="E10" s="617"/>
      <c r="F10" s="617"/>
      <c r="G10" s="617"/>
      <c r="H10" s="617"/>
      <c r="I10" s="617"/>
      <c r="J10" s="617"/>
      <c r="K10" s="617"/>
      <c r="L10" s="617"/>
      <c r="M10" s="617"/>
      <c r="N10" s="617"/>
      <c r="O10" s="617"/>
      <c r="P10" s="617"/>
      <c r="Q10" s="617"/>
      <c r="R10" s="617"/>
      <c r="S10" s="617"/>
      <c r="T10" s="617"/>
      <c r="U10" s="617"/>
      <c r="V10" s="617"/>
      <c r="W10" s="617"/>
      <c r="X10" s="617"/>
      <c r="Y10" s="617"/>
      <c r="Z10" s="617"/>
      <c r="AA10" s="617"/>
      <c r="AB10" s="617"/>
      <c r="AC10" s="617"/>
      <c r="AD10" s="617"/>
      <c r="AE10" s="706"/>
    </row>
    <row r="11" spans="1:64">
      <c r="A11" s="696" t="s">
        <v>6</v>
      </c>
      <c r="B11" s="168">
        <f>'2. DL invest.n.pl.BEZ pr.'!E16</f>
        <v>0</v>
      </c>
      <c r="C11" s="168">
        <f>'2. DL invest.n.pl.BEZ pr.'!F16</f>
        <v>0</v>
      </c>
      <c r="D11" s="168">
        <f>'2. DL invest.n.pl.BEZ pr.'!G16</f>
        <v>0</v>
      </c>
      <c r="E11" s="168">
        <f>'2. DL invest.n.pl.BEZ pr.'!H16</f>
        <v>0</v>
      </c>
      <c r="F11" s="168">
        <f>'2. DL invest.n.pl.BEZ pr.'!I16</f>
        <v>0</v>
      </c>
      <c r="G11" s="168">
        <f>'2. DL invest.n.pl.BEZ pr.'!J16</f>
        <v>0</v>
      </c>
      <c r="H11" s="168">
        <f>'2. DL invest.n.pl.BEZ pr.'!K16</f>
        <v>0</v>
      </c>
      <c r="I11" s="168">
        <f>'2. DL invest.n.pl.BEZ pr.'!L16</f>
        <v>0</v>
      </c>
      <c r="J11" s="168">
        <f>'2. DL invest.n.pl.BEZ pr.'!M16</f>
        <v>0</v>
      </c>
      <c r="K11" s="168">
        <f>'2. DL invest.n.pl.BEZ pr.'!N16</f>
        <v>0</v>
      </c>
      <c r="L11" s="168">
        <f>'2. DL invest.n.pl.BEZ pr.'!O16</f>
        <v>0</v>
      </c>
      <c r="M11" s="168">
        <f>'2. DL invest.n.pl.BEZ pr.'!P16</f>
        <v>0</v>
      </c>
      <c r="N11" s="168">
        <f>'2. DL invest.n.pl.BEZ pr.'!Q16</f>
        <v>0</v>
      </c>
      <c r="O11" s="168">
        <f>'2. DL invest.n.pl.BEZ pr.'!R16</f>
        <v>0</v>
      </c>
      <c r="P11" s="168">
        <f>'2. DL invest.n.pl.BEZ pr.'!S16</f>
        <v>0</v>
      </c>
      <c r="Q11" s="168">
        <f>'2. DL invest.n.pl.BEZ pr.'!T16</f>
        <v>0</v>
      </c>
      <c r="R11" s="168">
        <f>'2. DL invest.n.pl.BEZ pr.'!U16</f>
        <v>0</v>
      </c>
      <c r="S11" s="168">
        <f>'2. DL invest.n.pl.BEZ pr.'!V16</f>
        <v>0</v>
      </c>
      <c r="T11" s="168">
        <f>'2. DL invest.n.pl.BEZ pr.'!W16</f>
        <v>0</v>
      </c>
      <c r="U11" s="168">
        <f>'2. DL invest.n.pl.BEZ pr.'!X16</f>
        <v>0</v>
      </c>
      <c r="V11" s="168">
        <f>'2. DL invest.n.pl.BEZ pr.'!Y16</f>
        <v>0</v>
      </c>
      <c r="W11" s="168">
        <f>'2. DL invest.n.pl.BEZ pr.'!Z16</f>
        <v>0</v>
      </c>
      <c r="X11" s="168">
        <f>'2. DL invest.n.pl.BEZ pr.'!AA16</f>
        <v>0</v>
      </c>
      <c r="Y11" s="168">
        <f>'2. DL invest.n.pl.BEZ pr.'!AB16</f>
        <v>0</v>
      </c>
      <c r="Z11" s="168">
        <f>'2. DL invest.n.pl.BEZ pr.'!AC16</f>
        <v>0</v>
      </c>
      <c r="AA11" s="168">
        <f>'2. DL invest.n.pl.BEZ pr.'!AD16</f>
        <v>0</v>
      </c>
      <c r="AB11" s="168">
        <f>'2. DL invest.n.pl.BEZ pr.'!AE16</f>
        <v>0</v>
      </c>
      <c r="AC11" s="168">
        <f>'2. DL invest.n.pl.BEZ pr.'!AF16</f>
        <v>0</v>
      </c>
      <c r="AD11" s="168">
        <f>'2. DL invest.n.pl.BEZ pr.'!AG16</f>
        <v>0</v>
      </c>
      <c r="AE11" s="707">
        <f>'2. DL invest.n.pl.BEZ pr.'!AH16</f>
        <v>0</v>
      </c>
    </row>
    <row r="12" spans="1:64">
      <c r="A12" s="696" t="s">
        <v>4</v>
      </c>
      <c r="B12" s="278">
        <f>'2. DL invest.n.pl.BEZ pr.'!E9</f>
        <v>0</v>
      </c>
      <c r="C12" s="278">
        <f>'2. DL invest.n.pl.BEZ pr.'!F9</f>
        <v>0</v>
      </c>
      <c r="D12" s="278">
        <f>'2. DL invest.n.pl.BEZ pr.'!G9</f>
        <v>0</v>
      </c>
      <c r="E12" s="278">
        <f>'2. DL invest.n.pl.BEZ pr.'!H9</f>
        <v>0</v>
      </c>
      <c r="F12" s="278">
        <f>'2. DL invest.n.pl.BEZ pr.'!I9</f>
        <v>0</v>
      </c>
      <c r="G12" s="278">
        <f>'2. DL invest.n.pl.BEZ pr.'!J9</f>
        <v>0</v>
      </c>
      <c r="H12" s="278">
        <f>'2. DL invest.n.pl.BEZ pr.'!K9</f>
        <v>0</v>
      </c>
      <c r="I12" s="278">
        <f>'2. DL invest.n.pl.BEZ pr.'!L9</f>
        <v>0</v>
      </c>
      <c r="J12" s="278">
        <f>'2. DL invest.n.pl.BEZ pr.'!M9</f>
        <v>0</v>
      </c>
      <c r="K12" s="278">
        <f>'2. DL invest.n.pl.BEZ pr.'!N9</f>
        <v>0</v>
      </c>
      <c r="L12" s="278">
        <f>'2. DL invest.n.pl.BEZ pr.'!O9</f>
        <v>0</v>
      </c>
      <c r="M12" s="278">
        <f>'2. DL invest.n.pl.BEZ pr.'!P9</f>
        <v>0</v>
      </c>
      <c r="N12" s="278">
        <f>'2. DL invest.n.pl.BEZ pr.'!Q9</f>
        <v>0</v>
      </c>
      <c r="O12" s="278">
        <f>'2. DL invest.n.pl.BEZ pr.'!R9</f>
        <v>0</v>
      </c>
      <c r="P12" s="278">
        <f>'2. DL invest.n.pl.BEZ pr.'!S9</f>
        <v>0</v>
      </c>
      <c r="Q12" s="278">
        <f>'2. DL invest.n.pl.BEZ pr.'!T9</f>
        <v>0</v>
      </c>
      <c r="R12" s="278">
        <f>'2. DL invest.n.pl.BEZ pr.'!U9</f>
        <v>0</v>
      </c>
      <c r="S12" s="278">
        <f>'2. DL invest.n.pl.BEZ pr.'!V9</f>
        <v>0</v>
      </c>
      <c r="T12" s="278">
        <f>'2. DL invest.n.pl.BEZ pr.'!W9</f>
        <v>0</v>
      </c>
      <c r="U12" s="278">
        <f>'2. DL invest.n.pl.BEZ pr.'!X9</f>
        <v>0</v>
      </c>
      <c r="V12" s="278">
        <f>'2. DL invest.n.pl.BEZ pr.'!Y9</f>
        <v>0</v>
      </c>
      <c r="W12" s="278">
        <f>'2. DL invest.n.pl.BEZ pr.'!Z9</f>
        <v>0</v>
      </c>
      <c r="X12" s="278">
        <f>'2. DL invest.n.pl.BEZ pr.'!AA9</f>
        <v>0</v>
      </c>
      <c r="Y12" s="278">
        <f>'2. DL invest.n.pl.BEZ pr.'!AB9</f>
        <v>0</v>
      </c>
      <c r="Z12" s="278">
        <f>'2. DL invest.n.pl.BEZ pr.'!AC9</f>
        <v>0</v>
      </c>
      <c r="AA12" s="278">
        <f>'2. DL invest.n.pl.BEZ pr.'!AD9</f>
        <v>0</v>
      </c>
      <c r="AB12" s="278">
        <f>'2. DL invest.n.pl.BEZ pr.'!AE9</f>
        <v>0</v>
      </c>
      <c r="AC12" s="278">
        <f>'2. DL invest.n.pl.BEZ pr.'!AF9</f>
        <v>0</v>
      </c>
      <c r="AD12" s="278">
        <f>'2. DL invest.n.pl.BEZ pr.'!AG9</f>
        <v>0</v>
      </c>
      <c r="AE12" s="708">
        <f>'2. DL invest.n.pl.BEZ pr.'!AH9</f>
        <v>0</v>
      </c>
    </row>
    <row r="13" spans="1:64">
      <c r="A13" s="703" t="s">
        <v>351</v>
      </c>
      <c r="B13" s="709"/>
      <c r="C13" s="709"/>
      <c r="D13" s="709"/>
      <c r="E13" s="709"/>
      <c r="F13" s="709"/>
      <c r="G13" s="709"/>
      <c r="H13" s="709"/>
      <c r="I13" s="709"/>
      <c r="J13" s="709"/>
      <c r="K13" s="709"/>
      <c r="L13" s="709"/>
      <c r="M13" s="709"/>
      <c r="N13" s="709"/>
      <c r="O13" s="709"/>
      <c r="P13" s="709"/>
      <c r="Q13" s="709"/>
      <c r="R13" s="709"/>
      <c r="S13" s="709"/>
      <c r="T13" s="709"/>
      <c r="U13" s="709"/>
      <c r="V13" s="709"/>
      <c r="W13" s="709"/>
      <c r="X13" s="709"/>
      <c r="Y13" s="709"/>
      <c r="Z13" s="709"/>
      <c r="AA13" s="709"/>
      <c r="AB13" s="709"/>
      <c r="AC13" s="709"/>
      <c r="AD13" s="709"/>
      <c r="AE13" s="710"/>
    </row>
    <row r="14" spans="1:64">
      <c r="A14" s="696" t="s">
        <v>8</v>
      </c>
      <c r="B14" s="697">
        <f>B6-B10</f>
        <v>0</v>
      </c>
      <c r="C14" s="697">
        <f t="shared" ref="C14:G16" si="0">C6-C10</f>
        <v>0</v>
      </c>
      <c r="D14" s="697">
        <f>D6-D10</f>
        <v>0</v>
      </c>
      <c r="E14" s="697">
        <f t="shared" si="0"/>
        <v>0</v>
      </c>
      <c r="F14" s="697">
        <f t="shared" si="0"/>
        <v>0</v>
      </c>
      <c r="G14" s="697">
        <f t="shared" si="0"/>
        <v>0</v>
      </c>
      <c r="H14" s="697">
        <f t="shared" ref="H14:Q15" si="1">H6-H10</f>
        <v>0</v>
      </c>
      <c r="I14" s="697">
        <f t="shared" si="1"/>
        <v>0</v>
      </c>
      <c r="J14" s="697">
        <f t="shared" si="1"/>
        <v>0</v>
      </c>
      <c r="K14" s="697">
        <f t="shared" si="1"/>
        <v>0</v>
      </c>
      <c r="L14" s="697">
        <f t="shared" si="1"/>
        <v>0</v>
      </c>
      <c r="M14" s="697">
        <f t="shared" si="1"/>
        <v>0</v>
      </c>
      <c r="N14" s="697">
        <f t="shared" si="1"/>
        <v>0</v>
      </c>
      <c r="O14" s="697">
        <f t="shared" si="1"/>
        <v>0</v>
      </c>
      <c r="P14" s="697">
        <f t="shared" si="1"/>
        <v>0</v>
      </c>
      <c r="Q14" s="697">
        <f t="shared" si="1"/>
        <v>0</v>
      </c>
      <c r="R14" s="697">
        <f t="shared" ref="R14:AD14" si="2">R6-R10</f>
        <v>0</v>
      </c>
      <c r="S14" s="697">
        <f t="shared" si="2"/>
        <v>0</v>
      </c>
      <c r="T14" s="697">
        <f t="shared" si="2"/>
        <v>0</v>
      </c>
      <c r="U14" s="697">
        <f t="shared" si="2"/>
        <v>0</v>
      </c>
      <c r="V14" s="697">
        <f t="shared" si="2"/>
        <v>0</v>
      </c>
      <c r="W14" s="697">
        <f t="shared" si="2"/>
        <v>0</v>
      </c>
      <c r="X14" s="697">
        <f t="shared" si="2"/>
        <v>0</v>
      </c>
      <c r="Y14" s="697">
        <f t="shared" si="2"/>
        <v>0</v>
      </c>
      <c r="Z14" s="697">
        <f t="shared" si="2"/>
        <v>0</v>
      </c>
      <c r="AA14" s="697">
        <f t="shared" si="2"/>
        <v>0</v>
      </c>
      <c r="AB14" s="697">
        <f t="shared" si="2"/>
        <v>0</v>
      </c>
      <c r="AC14" s="697">
        <f t="shared" si="2"/>
        <v>0</v>
      </c>
      <c r="AD14" s="697">
        <f t="shared" si="2"/>
        <v>0</v>
      </c>
      <c r="AE14" s="698">
        <f t="shared" ref="AE14" si="3">AE6-AE10</f>
        <v>0</v>
      </c>
    </row>
    <row r="15" spans="1:64">
      <c r="A15" s="696" t="s">
        <v>6</v>
      </c>
      <c r="B15" s="699">
        <f>B7-B11</f>
        <v>0</v>
      </c>
      <c r="C15" s="699">
        <f t="shared" si="0"/>
        <v>0</v>
      </c>
      <c r="D15" s="699">
        <f>D7-D11</f>
        <v>0</v>
      </c>
      <c r="E15" s="699">
        <f t="shared" si="0"/>
        <v>0</v>
      </c>
      <c r="F15" s="699">
        <f t="shared" si="0"/>
        <v>0</v>
      </c>
      <c r="G15" s="699">
        <f t="shared" si="0"/>
        <v>0</v>
      </c>
      <c r="H15" s="699">
        <f t="shared" si="1"/>
        <v>0</v>
      </c>
      <c r="I15" s="699">
        <f t="shared" si="1"/>
        <v>0</v>
      </c>
      <c r="J15" s="699">
        <f t="shared" si="1"/>
        <v>0</v>
      </c>
      <c r="K15" s="699">
        <f t="shared" si="1"/>
        <v>0</v>
      </c>
      <c r="L15" s="699">
        <f t="shared" si="1"/>
        <v>0</v>
      </c>
      <c r="M15" s="699">
        <f t="shared" si="1"/>
        <v>0</v>
      </c>
      <c r="N15" s="699">
        <f t="shared" si="1"/>
        <v>0</v>
      </c>
      <c r="O15" s="699">
        <f t="shared" si="1"/>
        <v>0</v>
      </c>
      <c r="P15" s="699">
        <f t="shared" si="1"/>
        <v>0</v>
      </c>
      <c r="Q15" s="699">
        <f t="shared" si="1"/>
        <v>0</v>
      </c>
      <c r="R15" s="699">
        <f t="shared" ref="R15:AD15" si="4">R7-R11</f>
        <v>0</v>
      </c>
      <c r="S15" s="699">
        <f t="shared" si="4"/>
        <v>0</v>
      </c>
      <c r="T15" s="699">
        <f t="shared" si="4"/>
        <v>0</v>
      </c>
      <c r="U15" s="699">
        <f t="shared" si="4"/>
        <v>0</v>
      </c>
      <c r="V15" s="699">
        <f t="shared" si="4"/>
        <v>0</v>
      </c>
      <c r="W15" s="699">
        <f t="shared" si="4"/>
        <v>0</v>
      </c>
      <c r="X15" s="699">
        <f t="shared" si="4"/>
        <v>0</v>
      </c>
      <c r="Y15" s="699">
        <f t="shared" si="4"/>
        <v>0</v>
      </c>
      <c r="Z15" s="699">
        <f t="shared" si="4"/>
        <v>0</v>
      </c>
      <c r="AA15" s="699">
        <f t="shared" si="4"/>
        <v>0</v>
      </c>
      <c r="AB15" s="699">
        <f t="shared" si="4"/>
        <v>0</v>
      </c>
      <c r="AC15" s="699">
        <f t="shared" si="4"/>
        <v>0</v>
      </c>
      <c r="AD15" s="699">
        <f t="shared" si="4"/>
        <v>0</v>
      </c>
      <c r="AE15" s="700">
        <f t="shared" ref="AE15" si="5">AE7-AE11</f>
        <v>0</v>
      </c>
    </row>
    <row r="16" spans="1:64">
      <c r="A16" s="696" t="s">
        <v>4</v>
      </c>
      <c r="B16" s="711">
        <f>B8-B12</f>
        <v>0</v>
      </c>
      <c r="C16" s="711">
        <f t="shared" si="0"/>
        <v>0</v>
      </c>
      <c r="D16" s="711">
        <f t="shared" si="0"/>
        <v>0</v>
      </c>
      <c r="E16" s="711">
        <f t="shared" si="0"/>
        <v>0</v>
      </c>
      <c r="F16" s="711">
        <f t="shared" si="0"/>
        <v>0</v>
      </c>
      <c r="G16" s="711">
        <f t="shared" si="0"/>
        <v>0</v>
      </c>
      <c r="H16" s="711">
        <f t="shared" ref="H16:Q16" si="6">H8-H12</f>
        <v>0</v>
      </c>
      <c r="I16" s="711">
        <f t="shared" si="6"/>
        <v>0</v>
      </c>
      <c r="J16" s="711">
        <f t="shared" si="6"/>
        <v>0</v>
      </c>
      <c r="K16" s="711">
        <f t="shared" si="6"/>
        <v>0</v>
      </c>
      <c r="L16" s="711">
        <f t="shared" si="6"/>
        <v>0</v>
      </c>
      <c r="M16" s="711">
        <f t="shared" si="6"/>
        <v>0</v>
      </c>
      <c r="N16" s="711">
        <f t="shared" si="6"/>
        <v>0</v>
      </c>
      <c r="O16" s="711">
        <f t="shared" si="6"/>
        <v>0</v>
      </c>
      <c r="P16" s="711">
        <f t="shared" si="6"/>
        <v>0</v>
      </c>
      <c r="Q16" s="711">
        <f t="shared" si="6"/>
        <v>0</v>
      </c>
      <c r="R16" s="711">
        <f t="shared" ref="R16:AD16" si="7">R8-R12</f>
        <v>0</v>
      </c>
      <c r="S16" s="711">
        <f t="shared" si="7"/>
        <v>0</v>
      </c>
      <c r="T16" s="711">
        <f t="shared" si="7"/>
        <v>0</v>
      </c>
      <c r="U16" s="711">
        <f t="shared" si="7"/>
        <v>0</v>
      </c>
      <c r="V16" s="711">
        <f t="shared" si="7"/>
        <v>0</v>
      </c>
      <c r="W16" s="711">
        <f t="shared" si="7"/>
        <v>0</v>
      </c>
      <c r="X16" s="711">
        <f t="shared" si="7"/>
        <v>0</v>
      </c>
      <c r="Y16" s="711">
        <f t="shared" si="7"/>
        <v>0</v>
      </c>
      <c r="Z16" s="711">
        <f t="shared" si="7"/>
        <v>0</v>
      </c>
      <c r="AA16" s="711">
        <f t="shared" si="7"/>
        <v>0</v>
      </c>
      <c r="AB16" s="711">
        <f t="shared" si="7"/>
        <v>0</v>
      </c>
      <c r="AC16" s="711">
        <f t="shared" si="7"/>
        <v>0</v>
      </c>
      <c r="AD16" s="711">
        <f t="shared" si="7"/>
        <v>0</v>
      </c>
      <c r="AE16" s="712">
        <f t="shared" ref="AE16" si="8">AE8-AE12</f>
        <v>0</v>
      </c>
    </row>
    <row r="17" spans="1:31">
      <c r="A17" s="703"/>
      <c r="B17" s="704"/>
      <c r="C17" s="704"/>
      <c r="D17" s="704"/>
      <c r="E17" s="704"/>
      <c r="F17" s="704"/>
      <c r="G17" s="704"/>
      <c r="H17" s="704"/>
      <c r="I17" s="704"/>
      <c r="J17" s="704"/>
      <c r="K17" s="704"/>
      <c r="L17" s="704"/>
      <c r="M17" s="704"/>
      <c r="N17" s="704"/>
      <c r="O17" s="704"/>
      <c r="P17" s="704"/>
      <c r="Q17" s="704"/>
      <c r="R17" s="704"/>
      <c r="S17" s="704"/>
      <c r="T17" s="704"/>
      <c r="U17" s="704"/>
      <c r="V17" s="704"/>
      <c r="W17" s="704"/>
      <c r="X17" s="704"/>
      <c r="Y17" s="704"/>
      <c r="Z17" s="704"/>
      <c r="AA17" s="704"/>
      <c r="AB17" s="704"/>
      <c r="AC17" s="704"/>
      <c r="AD17" s="704"/>
      <c r="AE17" s="705"/>
    </row>
    <row r="24" spans="1:31">
      <c r="A24" s="593"/>
    </row>
    <row r="25" spans="1:31">
      <c r="A25" s="594"/>
    </row>
    <row r="26" spans="1:31">
      <c r="A26" s="594"/>
    </row>
    <row r="27" spans="1:31">
      <c r="A27" s="713"/>
    </row>
  </sheetData>
  <sheetProtection algorithmName="SHA-512" hashValue="nrCo4VDQYHhjM5oaIisWGUoiXLeOWnHpw05PLS6dY7+AIpdyk3Min/mDDO79YNsksVdITLUsxc3ZNwMeUggh7A==" saltValue="M+EIcKs/E21OSkLEsKT1EQ==" spinCount="100000" sheet="1" formatCells="0" formatColumns="0" formatRows="0"/>
  <mergeCells count="2">
    <mergeCell ref="A1:D1"/>
    <mergeCell ref="A2:D2"/>
  </mergeCells>
  <phoneticPr fontId="8" type="noConversion"/>
  <pageMargins left="0.39370078740157483" right="0.39370078740157483" top="0.98425196850393704" bottom="0.98425196850393704" header="0.51181102362204722" footer="0.51181102362204722"/>
  <pageSetup paperSize="8" scale="49" orientation="landscape" r:id="rId1"/>
  <headerFooter alignWithMargins="0">
    <oddHeader>&amp;CProjekta realizēšanas alternatīvu naudas plūsmu sagatavošana&amp;R1.pielikums</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7"/>
    <pageSetUpPr fitToPage="1"/>
  </sheetPr>
  <dimension ref="A1:BW48"/>
  <sheetViews>
    <sheetView showGridLines="0" topLeftCell="B1" zoomScale="90" zoomScaleNormal="90" workbookViewId="0">
      <pane xSplit="3" ySplit="4" topLeftCell="E5" activePane="bottomRight" state="frozen"/>
      <selection activeCell="B1" sqref="B1"/>
      <selection pane="topRight" activeCell="E1" sqref="E1"/>
      <selection pane="bottomLeft" activeCell="B5" sqref="B5"/>
      <selection pane="bottomRight" sqref="A1:C1"/>
    </sheetView>
  </sheetViews>
  <sheetFormatPr defaultRowHeight="12.75"/>
  <cols>
    <col min="1" max="1" width="0.85546875" style="23" customWidth="1"/>
    <col min="2" max="2" width="6.5703125" style="23" customWidth="1"/>
    <col min="3" max="3" width="49.7109375" style="23" customWidth="1"/>
    <col min="4" max="4" width="7.7109375" style="23" customWidth="1"/>
    <col min="5" max="35" width="11" style="23" customWidth="1"/>
    <col min="36" max="36" width="7.7109375" style="23" customWidth="1"/>
    <col min="37" max="37" width="11" style="23" bestFit="1" customWidth="1"/>
    <col min="38" max="16384" width="9.140625" style="23"/>
  </cols>
  <sheetData>
    <row r="1" spans="1:75" s="716" customFormat="1" ht="27" customHeight="1">
      <c r="A1" s="1068" t="s">
        <v>408</v>
      </c>
      <c r="B1" s="1068"/>
      <c r="C1" s="1068"/>
      <c r="D1" s="714"/>
      <c r="E1" s="715"/>
      <c r="F1" s="715"/>
      <c r="G1" s="715"/>
      <c r="H1" s="715"/>
      <c r="I1" s="715"/>
      <c r="J1" s="715"/>
      <c r="K1" s="715"/>
      <c r="L1" s="715"/>
      <c r="M1" s="715"/>
      <c r="N1" s="715"/>
      <c r="O1" s="715"/>
      <c r="P1" s="715"/>
      <c r="Q1" s="715"/>
      <c r="R1" s="715"/>
      <c r="S1" s="715"/>
      <c r="T1" s="715"/>
      <c r="U1" s="715"/>
      <c r="V1" s="715"/>
      <c r="W1" s="715"/>
      <c r="X1" s="715"/>
      <c r="Y1" s="715"/>
      <c r="Z1" s="715"/>
      <c r="AA1" s="715"/>
      <c r="AB1" s="715"/>
      <c r="AC1" s="715"/>
      <c r="AD1" s="715"/>
      <c r="AE1" s="715"/>
      <c r="AF1" s="715"/>
      <c r="AG1" s="715"/>
      <c r="AH1" s="715"/>
      <c r="AI1" s="715"/>
      <c r="AJ1" s="715"/>
      <c r="AK1" s="715"/>
      <c r="AL1" s="715"/>
      <c r="AM1" s="715"/>
      <c r="AN1" s="715"/>
      <c r="AO1" s="715"/>
      <c r="AP1" s="715"/>
      <c r="AQ1" s="715"/>
      <c r="AR1" s="715"/>
      <c r="AS1" s="715"/>
      <c r="AT1" s="715"/>
      <c r="AU1" s="715"/>
      <c r="AV1" s="715"/>
      <c r="AW1" s="715"/>
      <c r="AX1" s="715"/>
      <c r="AY1" s="715"/>
      <c r="AZ1" s="715"/>
      <c r="BA1" s="715"/>
      <c r="BB1" s="715"/>
      <c r="BC1" s="715"/>
      <c r="BD1" s="715"/>
      <c r="BE1" s="715"/>
      <c r="BF1" s="715"/>
      <c r="BG1" s="715"/>
      <c r="BH1" s="715"/>
      <c r="BI1" s="715"/>
      <c r="BJ1" s="715"/>
      <c r="BK1" s="715"/>
      <c r="BL1" s="715"/>
      <c r="BM1" s="715"/>
      <c r="BN1" s="715"/>
      <c r="BO1" s="715"/>
      <c r="BP1" s="715"/>
      <c r="BQ1" s="715"/>
      <c r="BR1" s="715"/>
      <c r="BS1" s="715"/>
      <c r="BT1" s="715"/>
      <c r="BU1" s="715"/>
      <c r="BV1" s="715"/>
      <c r="BW1" s="715"/>
    </row>
    <row r="2" spans="1:75" s="715" customFormat="1" ht="24.95" customHeight="1">
      <c r="A2" s="1045" t="s">
        <v>338</v>
      </c>
      <c r="B2" s="1045"/>
      <c r="C2" s="1045"/>
      <c r="D2" s="714"/>
    </row>
    <row r="3" spans="1:75" ht="15.75">
      <c r="A3" s="149"/>
      <c r="B3" s="150"/>
      <c r="C3" s="150"/>
      <c r="D3" s="151"/>
      <c r="E3" s="280" t="str">
        <f>'3. DL invest.n.pl.AR pr.'!F4</f>
        <v>0 / 1</v>
      </c>
      <c r="F3" s="280">
        <f>'3. DL invest.n.pl.AR pr.'!G4</f>
        <v>2</v>
      </c>
      <c r="G3" s="280">
        <f>'3. DL invest.n.pl.AR pr.'!H4</f>
        <v>3</v>
      </c>
      <c r="H3" s="280">
        <f>'3. DL invest.n.pl.AR pr.'!I4</f>
        <v>4</v>
      </c>
      <c r="I3" s="280">
        <f>'3. DL invest.n.pl.AR pr.'!J4</f>
        <v>5</v>
      </c>
      <c r="J3" s="280">
        <f>'3. DL invest.n.pl.AR pr.'!K4</f>
        <v>6</v>
      </c>
      <c r="K3" s="280">
        <f>'3. DL invest.n.pl.AR pr.'!L4</f>
        <v>7</v>
      </c>
      <c r="L3" s="280">
        <f>'3. DL invest.n.pl.AR pr.'!M4</f>
        <v>8</v>
      </c>
      <c r="M3" s="280">
        <f>'3. DL invest.n.pl.AR pr.'!N4</f>
        <v>9</v>
      </c>
      <c r="N3" s="280">
        <f>'3. DL invest.n.pl.AR pr.'!O4</f>
        <v>10</v>
      </c>
      <c r="O3" s="280">
        <f>'3. DL invest.n.pl.AR pr.'!P4</f>
        <v>11</v>
      </c>
      <c r="P3" s="280">
        <f>'3. DL invest.n.pl.AR pr.'!Q4</f>
        <v>12</v>
      </c>
      <c r="Q3" s="280">
        <f>'3. DL invest.n.pl.AR pr.'!R4</f>
        <v>13</v>
      </c>
      <c r="R3" s="280">
        <f>'3. DL invest.n.pl.AR pr.'!S4</f>
        <v>14</v>
      </c>
      <c r="S3" s="280">
        <f>'3. DL invest.n.pl.AR pr.'!T4</f>
        <v>15</v>
      </c>
      <c r="T3" s="280">
        <f>'3. DL invest.n.pl.AR pr.'!U4</f>
        <v>16</v>
      </c>
      <c r="U3" s="280">
        <f>'3. DL invest.n.pl.AR pr.'!V4</f>
        <v>17</v>
      </c>
      <c r="V3" s="280">
        <f>'3. DL invest.n.pl.AR pr.'!W4</f>
        <v>18</v>
      </c>
      <c r="W3" s="280">
        <f>'3. DL invest.n.pl.AR pr.'!X4</f>
        <v>19</v>
      </c>
      <c r="X3" s="280">
        <f>'3. DL invest.n.pl.AR pr.'!Y4</f>
        <v>20</v>
      </c>
      <c r="Y3" s="280">
        <f>'3. DL invest.n.pl.AR pr.'!Z4</f>
        <v>21</v>
      </c>
      <c r="Z3" s="280">
        <f>'3. DL invest.n.pl.AR pr.'!AA4</f>
        <v>22</v>
      </c>
      <c r="AA3" s="280">
        <f>'3. DL invest.n.pl.AR pr.'!AB4</f>
        <v>23</v>
      </c>
      <c r="AB3" s="280">
        <f>'3. DL invest.n.pl.AR pr.'!AC4</f>
        <v>24</v>
      </c>
      <c r="AC3" s="280">
        <f>'3. DL invest.n.pl.AR pr.'!AD4</f>
        <v>25</v>
      </c>
      <c r="AD3" s="280">
        <f>'3. DL invest.n.pl.AR pr.'!AE4</f>
        <v>26</v>
      </c>
      <c r="AE3" s="280">
        <f>'3. DL invest.n.pl.AR pr.'!AF4</f>
        <v>27</v>
      </c>
      <c r="AF3" s="280">
        <f>'3. DL invest.n.pl.AR pr.'!AG4</f>
        <v>28</v>
      </c>
      <c r="AG3" s="280">
        <f>'3. DL invest.n.pl.AR pr.'!AH4</f>
        <v>29</v>
      </c>
      <c r="AH3" s="280">
        <f>'3. DL invest.n.pl.AR pr.'!AI4</f>
        <v>30</v>
      </c>
      <c r="AI3" s="152"/>
    </row>
    <row r="4" spans="1:75">
      <c r="A4" s="158"/>
      <c r="B4" s="159"/>
      <c r="C4" s="159"/>
      <c r="D4" s="186" t="s">
        <v>1</v>
      </c>
      <c r="E4" s="161" t="str">
        <f>'3. DL invest.n.pl.AR pr.'!F5</f>
        <v>2014-Izvēlieties gadu</v>
      </c>
      <c r="F4" s="161" t="e">
        <f>'3. DL invest.n.pl.AR pr.'!G5</f>
        <v>#VALUE!</v>
      </c>
      <c r="G4" s="161" t="e">
        <f>'3. DL invest.n.pl.AR pr.'!H5</f>
        <v>#VALUE!</v>
      </c>
      <c r="H4" s="161" t="e">
        <f>'3. DL invest.n.pl.AR pr.'!I5</f>
        <v>#VALUE!</v>
      </c>
      <c r="I4" s="161" t="e">
        <f>'3. DL invest.n.pl.AR pr.'!J5</f>
        <v>#VALUE!</v>
      </c>
      <c r="J4" s="161" t="e">
        <f>'3. DL invest.n.pl.AR pr.'!K5</f>
        <v>#VALUE!</v>
      </c>
      <c r="K4" s="161" t="e">
        <f>'3. DL invest.n.pl.AR pr.'!L5</f>
        <v>#VALUE!</v>
      </c>
      <c r="L4" s="161" t="e">
        <f>'3. DL invest.n.pl.AR pr.'!M5</f>
        <v>#VALUE!</v>
      </c>
      <c r="M4" s="161" t="e">
        <f>'3. DL invest.n.pl.AR pr.'!N5</f>
        <v>#VALUE!</v>
      </c>
      <c r="N4" s="161" t="e">
        <f>'3. DL invest.n.pl.AR pr.'!O5</f>
        <v>#VALUE!</v>
      </c>
      <c r="O4" s="161" t="e">
        <f>'3. DL invest.n.pl.AR pr.'!P5</f>
        <v>#VALUE!</v>
      </c>
      <c r="P4" s="161" t="e">
        <f>'3. DL invest.n.pl.AR pr.'!Q5</f>
        <v>#VALUE!</v>
      </c>
      <c r="Q4" s="161" t="e">
        <f>'3. DL invest.n.pl.AR pr.'!R5</f>
        <v>#VALUE!</v>
      </c>
      <c r="R4" s="161" t="e">
        <f>'3. DL invest.n.pl.AR pr.'!S5</f>
        <v>#VALUE!</v>
      </c>
      <c r="S4" s="161" t="e">
        <f>'3. DL invest.n.pl.AR pr.'!T5</f>
        <v>#VALUE!</v>
      </c>
      <c r="T4" s="161" t="e">
        <f>'3. DL invest.n.pl.AR pr.'!U5</f>
        <v>#VALUE!</v>
      </c>
      <c r="U4" s="161" t="e">
        <f>'3. DL invest.n.pl.AR pr.'!V5</f>
        <v>#VALUE!</v>
      </c>
      <c r="V4" s="161" t="e">
        <f>'3. DL invest.n.pl.AR pr.'!W5</f>
        <v>#VALUE!</v>
      </c>
      <c r="W4" s="161" t="e">
        <f>'3. DL invest.n.pl.AR pr.'!X5</f>
        <v>#VALUE!</v>
      </c>
      <c r="X4" s="161" t="e">
        <f>'3. DL invest.n.pl.AR pr.'!Y5</f>
        <v>#VALUE!</v>
      </c>
      <c r="Y4" s="161" t="e">
        <f>'3. DL invest.n.pl.AR pr.'!Z5</f>
        <v>#VALUE!</v>
      </c>
      <c r="Z4" s="161" t="e">
        <f>'3. DL invest.n.pl.AR pr.'!AA5</f>
        <v>#VALUE!</v>
      </c>
      <c r="AA4" s="161" t="e">
        <f>'3. DL invest.n.pl.AR pr.'!AB5</f>
        <v>#VALUE!</v>
      </c>
      <c r="AB4" s="161" t="e">
        <f>'3. DL invest.n.pl.AR pr.'!AC5</f>
        <v>#VALUE!</v>
      </c>
      <c r="AC4" s="161" t="e">
        <f>'3. DL invest.n.pl.AR pr.'!AD5</f>
        <v>#VALUE!</v>
      </c>
      <c r="AD4" s="161" t="e">
        <f>'3. DL invest.n.pl.AR pr.'!AE5</f>
        <v>#VALUE!</v>
      </c>
      <c r="AE4" s="161" t="e">
        <f>'3. DL invest.n.pl.AR pr.'!AF5</f>
        <v>#VALUE!</v>
      </c>
      <c r="AF4" s="161" t="e">
        <f>'3. DL invest.n.pl.AR pr.'!AG5</f>
        <v>#VALUE!</v>
      </c>
      <c r="AG4" s="161" t="e">
        <f>'3. DL invest.n.pl.AR pr.'!AH5</f>
        <v>#VALUE!</v>
      </c>
      <c r="AH4" s="161" t="e">
        <f>'3. DL invest.n.pl.AR pr.'!AI5</f>
        <v>#VALUE!</v>
      </c>
      <c r="AI4" s="162" t="s">
        <v>2</v>
      </c>
    </row>
    <row r="5" spans="1:75">
      <c r="A5" s="24"/>
      <c r="B5" s="24"/>
      <c r="C5" s="24"/>
      <c r="D5" s="717"/>
      <c r="E5" s="718"/>
      <c r="F5" s="718"/>
      <c r="G5" s="718"/>
      <c r="H5" s="718"/>
      <c r="I5" s="718"/>
      <c r="J5" s="719"/>
      <c r="K5" s="718"/>
      <c r="L5" s="718"/>
      <c r="M5" s="718"/>
      <c r="N5" s="718"/>
      <c r="O5" s="718"/>
      <c r="P5" s="718"/>
      <c r="Q5" s="718"/>
      <c r="R5" s="718"/>
      <c r="S5" s="718"/>
      <c r="T5" s="718"/>
      <c r="U5" s="718"/>
      <c r="V5" s="718"/>
      <c r="W5" s="718"/>
      <c r="X5" s="718"/>
      <c r="Y5" s="718"/>
      <c r="Z5" s="718"/>
      <c r="AA5" s="718"/>
      <c r="AB5" s="718"/>
      <c r="AC5" s="718"/>
      <c r="AD5" s="718"/>
      <c r="AE5" s="718"/>
      <c r="AF5" s="718"/>
      <c r="AG5" s="718"/>
      <c r="AH5" s="718"/>
      <c r="AI5" s="26"/>
    </row>
    <row r="6" spans="1:75">
      <c r="A6" s="164"/>
      <c r="B6" s="164" t="s">
        <v>120</v>
      </c>
      <c r="C6" s="164"/>
      <c r="D6" s="164"/>
      <c r="E6" s="165"/>
      <c r="F6" s="165"/>
      <c r="G6" s="165"/>
      <c r="H6" s="165"/>
      <c r="I6" s="165"/>
      <c r="J6" s="165"/>
      <c r="K6" s="165"/>
      <c r="L6" s="165"/>
      <c r="M6" s="165"/>
      <c r="N6" s="165"/>
      <c r="O6" s="165"/>
      <c r="P6" s="165"/>
      <c r="Q6" s="165"/>
      <c r="R6" s="165"/>
      <c r="S6" s="165"/>
      <c r="T6" s="165"/>
      <c r="U6" s="165"/>
      <c r="V6" s="165"/>
      <c r="W6" s="165"/>
      <c r="X6" s="165"/>
      <c r="Y6" s="165"/>
      <c r="Z6" s="165"/>
      <c r="AA6" s="165"/>
      <c r="AB6" s="165"/>
      <c r="AC6" s="165"/>
      <c r="AD6" s="165"/>
      <c r="AE6" s="165"/>
      <c r="AF6" s="165"/>
      <c r="AG6" s="165"/>
      <c r="AH6" s="165"/>
      <c r="AI6" s="166"/>
    </row>
    <row r="7" spans="1:75">
      <c r="A7" s="24"/>
      <c r="B7" s="24"/>
      <c r="C7" s="24"/>
      <c r="D7" s="25"/>
      <c r="E7" s="718"/>
      <c r="F7" s="718"/>
      <c r="G7" s="718"/>
      <c r="H7" s="718"/>
      <c r="I7" s="718"/>
      <c r="J7" s="718"/>
      <c r="K7" s="718"/>
      <c r="L7" s="718"/>
      <c r="M7" s="718"/>
      <c r="N7" s="718"/>
      <c r="O7" s="718"/>
      <c r="P7" s="718"/>
      <c r="Q7" s="718"/>
      <c r="R7" s="718"/>
      <c r="S7" s="718"/>
      <c r="T7" s="718"/>
      <c r="U7" s="718"/>
      <c r="V7" s="718"/>
      <c r="W7" s="718"/>
      <c r="X7" s="718"/>
      <c r="Y7" s="718"/>
      <c r="Z7" s="718"/>
      <c r="AA7" s="718"/>
      <c r="AB7" s="718"/>
      <c r="AC7" s="718"/>
      <c r="AD7" s="718"/>
      <c r="AE7" s="718"/>
      <c r="AF7" s="718"/>
      <c r="AG7" s="718"/>
      <c r="AH7" s="718"/>
      <c r="AI7" s="718"/>
      <c r="AJ7" s="607"/>
    </row>
    <row r="8" spans="1:75" s="51" customFormat="1">
      <c r="A8" s="47"/>
      <c r="B8" s="80">
        <v>1</v>
      </c>
      <c r="C8" s="48" t="s">
        <v>198</v>
      </c>
      <c r="D8" s="50" t="s">
        <v>179</v>
      </c>
      <c r="E8" s="190">
        <f>'5. DL soc.econom. analīze'!D6</f>
        <v>0</v>
      </c>
      <c r="F8" s="191">
        <f>'5. DL soc.econom. analīze'!E6</f>
        <v>0</v>
      </c>
      <c r="G8" s="191">
        <f>'5. DL soc.econom. analīze'!F6</f>
        <v>0</v>
      </c>
      <c r="H8" s="191">
        <f>'5. DL soc.econom. analīze'!G6</f>
        <v>0</v>
      </c>
      <c r="I8" s="191">
        <f>'5. DL soc.econom. analīze'!H6</f>
        <v>0</v>
      </c>
      <c r="J8" s="191">
        <f>'5. DL soc.econom. analīze'!I6</f>
        <v>0</v>
      </c>
      <c r="K8" s="191">
        <f>'5. DL soc.econom. analīze'!J6</f>
        <v>0</v>
      </c>
      <c r="L8" s="191">
        <f>'5. DL soc.econom. analīze'!K6</f>
        <v>0</v>
      </c>
      <c r="M8" s="191">
        <f>'5. DL soc.econom. analīze'!L6</f>
        <v>0</v>
      </c>
      <c r="N8" s="191">
        <f>'5. DL soc.econom. analīze'!M6</f>
        <v>0</v>
      </c>
      <c r="O8" s="191">
        <f>'5. DL soc.econom. analīze'!N6</f>
        <v>0</v>
      </c>
      <c r="P8" s="191">
        <f>'5. DL soc.econom. analīze'!O6</f>
        <v>0</v>
      </c>
      <c r="Q8" s="191">
        <f>'5. DL soc.econom. analīze'!P6</f>
        <v>0</v>
      </c>
      <c r="R8" s="191">
        <f>'5. DL soc.econom. analīze'!Q6</f>
        <v>0</v>
      </c>
      <c r="S8" s="191">
        <f>'5. DL soc.econom. analīze'!R6</f>
        <v>0</v>
      </c>
      <c r="T8" s="191">
        <f>'5. DL soc.econom. analīze'!S6</f>
        <v>0</v>
      </c>
      <c r="U8" s="191">
        <f>'5. DL soc.econom. analīze'!T6</f>
        <v>0</v>
      </c>
      <c r="V8" s="191">
        <f>'5. DL soc.econom. analīze'!U6</f>
        <v>0</v>
      </c>
      <c r="W8" s="191">
        <f>'5. DL soc.econom. analīze'!V6</f>
        <v>0</v>
      </c>
      <c r="X8" s="191">
        <f>'5. DL soc.econom. analīze'!W6</f>
        <v>0</v>
      </c>
      <c r="Y8" s="191">
        <f>'5. DL soc.econom. analīze'!X6</f>
        <v>0</v>
      </c>
      <c r="Z8" s="191">
        <f>'5. DL soc.econom. analīze'!Y6</f>
        <v>0</v>
      </c>
      <c r="AA8" s="191">
        <f>'5. DL soc.econom. analīze'!Z6</f>
        <v>0</v>
      </c>
      <c r="AB8" s="191">
        <f>'5. DL soc.econom. analīze'!AA6</f>
        <v>0</v>
      </c>
      <c r="AC8" s="191">
        <f>'5. DL soc.econom. analīze'!AB6</f>
        <v>0</v>
      </c>
      <c r="AD8" s="191">
        <f>'5. DL soc.econom. analīze'!AC6</f>
        <v>0</v>
      </c>
      <c r="AE8" s="191">
        <f>'5. DL soc.econom. analīze'!AD6</f>
        <v>0</v>
      </c>
      <c r="AF8" s="191">
        <f>'5. DL soc.econom. analīze'!AE6</f>
        <v>0</v>
      </c>
      <c r="AG8" s="191">
        <f>'5. DL soc.econom. analīze'!AF6</f>
        <v>0</v>
      </c>
      <c r="AH8" s="191">
        <f>'5. DL soc.econom. analīze'!AG6</f>
        <v>0</v>
      </c>
      <c r="AI8" s="201">
        <f t="shared" ref="AI8:AI14" si="0">SUM(E8:AH8)</f>
        <v>0</v>
      </c>
      <c r="AJ8" s="232" t="b">
        <f>AI8='13. RL Sociālekonomiskā an.'!AJ6</f>
        <v>1</v>
      </c>
    </row>
    <row r="9" spans="1:75" s="51" customFormat="1">
      <c r="A9" s="53"/>
      <c r="B9" s="54">
        <v>2</v>
      </c>
      <c r="C9" s="54" t="s">
        <v>107</v>
      </c>
      <c r="D9" s="89" t="s">
        <v>179</v>
      </c>
      <c r="E9" s="195">
        <f>SUM(E10:E11)</f>
        <v>0</v>
      </c>
      <c r="F9" s="196">
        <f>SUM(F10:F11)</f>
        <v>0</v>
      </c>
      <c r="G9" s="196">
        <f>SUM(G10:G11)</f>
        <v>0</v>
      </c>
      <c r="H9" s="196">
        <f>SUM(H10:H11)</f>
        <v>0</v>
      </c>
      <c r="I9" s="196">
        <f>SUM(I10:I11)</f>
        <v>0</v>
      </c>
      <c r="J9" s="196">
        <f t="shared" ref="J9:R9" si="1">SUM(J10:J11)</f>
        <v>0</v>
      </c>
      <c r="K9" s="196">
        <f t="shared" si="1"/>
        <v>0</v>
      </c>
      <c r="L9" s="196">
        <f t="shared" si="1"/>
        <v>0</v>
      </c>
      <c r="M9" s="196">
        <f t="shared" si="1"/>
        <v>0</v>
      </c>
      <c r="N9" s="196">
        <f t="shared" si="1"/>
        <v>0</v>
      </c>
      <c r="O9" s="196">
        <f t="shared" si="1"/>
        <v>0</v>
      </c>
      <c r="P9" s="196">
        <f t="shared" si="1"/>
        <v>0</v>
      </c>
      <c r="Q9" s="196">
        <f t="shared" si="1"/>
        <v>0</v>
      </c>
      <c r="R9" s="196">
        <f t="shared" si="1"/>
        <v>0</v>
      </c>
      <c r="S9" s="196">
        <f t="shared" ref="S9:AB9" si="2">SUM(S10:S11)</f>
        <v>0</v>
      </c>
      <c r="T9" s="196">
        <f t="shared" si="2"/>
        <v>0</v>
      </c>
      <c r="U9" s="196">
        <f t="shared" si="2"/>
        <v>0</v>
      </c>
      <c r="V9" s="196">
        <f t="shared" si="2"/>
        <v>0</v>
      </c>
      <c r="W9" s="196">
        <f t="shared" si="2"/>
        <v>0</v>
      </c>
      <c r="X9" s="196">
        <f t="shared" si="2"/>
        <v>0</v>
      </c>
      <c r="Y9" s="196">
        <f t="shared" si="2"/>
        <v>0</v>
      </c>
      <c r="Z9" s="196">
        <f t="shared" si="2"/>
        <v>0</v>
      </c>
      <c r="AA9" s="196">
        <f>SUM(AA10:AA11)</f>
        <v>0</v>
      </c>
      <c r="AB9" s="196">
        <f t="shared" si="2"/>
        <v>0</v>
      </c>
      <c r="AC9" s="196">
        <f t="shared" ref="AC9:AH9" si="3">SUM(AC10:AC11)</f>
        <v>0</v>
      </c>
      <c r="AD9" s="196">
        <f t="shared" si="3"/>
        <v>0</v>
      </c>
      <c r="AE9" s="196">
        <f t="shared" si="3"/>
        <v>0</v>
      </c>
      <c r="AF9" s="196">
        <f t="shared" si="3"/>
        <v>0</v>
      </c>
      <c r="AG9" s="196">
        <f t="shared" si="3"/>
        <v>0</v>
      </c>
      <c r="AH9" s="196">
        <f t="shared" si="3"/>
        <v>0</v>
      </c>
      <c r="AI9" s="202">
        <f t="shared" si="0"/>
        <v>0</v>
      </c>
      <c r="AJ9" s="232" t="b">
        <f>AI9='13. RL Sociālekonomiskā an.'!AJ7</f>
        <v>1</v>
      </c>
    </row>
    <row r="10" spans="1:75">
      <c r="A10" s="30"/>
      <c r="B10" s="61" t="s">
        <v>14</v>
      </c>
      <c r="C10" s="580" t="s">
        <v>315</v>
      </c>
      <c r="D10" s="31" t="s">
        <v>179</v>
      </c>
      <c r="E10" s="193">
        <f>'12. RL Investīciju n.pl.'!E6</f>
        <v>0</v>
      </c>
      <c r="F10" s="194">
        <f>'12. RL Investīciju n.pl.'!F6</f>
        <v>0</v>
      </c>
      <c r="G10" s="194">
        <f>'12. RL Investīciju n.pl.'!G6</f>
        <v>0</v>
      </c>
      <c r="H10" s="194">
        <f>'12. RL Investīciju n.pl.'!H6</f>
        <v>0</v>
      </c>
      <c r="I10" s="194">
        <f>'12. RL Investīciju n.pl.'!I6</f>
        <v>0</v>
      </c>
      <c r="J10" s="194">
        <f>'12. RL Investīciju n.pl.'!J6</f>
        <v>0</v>
      </c>
      <c r="K10" s="194">
        <f>'12. RL Investīciju n.pl.'!K6</f>
        <v>0</v>
      </c>
      <c r="L10" s="194">
        <f>'12. RL Investīciju n.pl.'!L6</f>
        <v>0</v>
      </c>
      <c r="M10" s="194">
        <f>'12. RL Investīciju n.pl.'!M6</f>
        <v>0</v>
      </c>
      <c r="N10" s="194">
        <f>'12. RL Investīciju n.pl.'!N6</f>
        <v>0</v>
      </c>
      <c r="O10" s="194">
        <f>'12. RL Investīciju n.pl.'!O6</f>
        <v>0</v>
      </c>
      <c r="P10" s="194">
        <f>'12. RL Investīciju n.pl.'!P6</f>
        <v>0</v>
      </c>
      <c r="Q10" s="194">
        <f>'12. RL Investīciju n.pl.'!Q6</f>
        <v>0</v>
      </c>
      <c r="R10" s="194">
        <f>'12. RL Investīciju n.pl.'!R6</f>
        <v>0</v>
      </c>
      <c r="S10" s="194">
        <f>'12. RL Investīciju n.pl.'!S6</f>
        <v>0</v>
      </c>
      <c r="T10" s="194">
        <f>'12. RL Investīciju n.pl.'!T6</f>
        <v>0</v>
      </c>
      <c r="U10" s="194">
        <f>'12. RL Investīciju n.pl.'!U6</f>
        <v>0</v>
      </c>
      <c r="V10" s="194">
        <f>'12. RL Investīciju n.pl.'!V6</f>
        <v>0</v>
      </c>
      <c r="W10" s="194">
        <f>'12. RL Investīciju n.pl.'!W6</f>
        <v>0</v>
      </c>
      <c r="X10" s="194">
        <f>'12. RL Investīciju n.pl.'!X6</f>
        <v>0</v>
      </c>
      <c r="Y10" s="194">
        <f>'12. RL Investīciju n.pl.'!Y6</f>
        <v>0</v>
      </c>
      <c r="Z10" s="194">
        <f>'12. RL Investīciju n.pl.'!Z6</f>
        <v>0</v>
      </c>
      <c r="AA10" s="194">
        <f>'12. RL Investīciju n.pl.'!AA6</f>
        <v>0</v>
      </c>
      <c r="AB10" s="194">
        <f>'12. RL Investīciju n.pl.'!AB6</f>
        <v>0</v>
      </c>
      <c r="AC10" s="194">
        <f>'12. RL Investīciju n.pl.'!AC6</f>
        <v>0</v>
      </c>
      <c r="AD10" s="194">
        <f>'12. RL Investīciju n.pl.'!AD6</f>
        <v>0</v>
      </c>
      <c r="AE10" s="194">
        <f>'12. RL Investīciju n.pl.'!AE6</f>
        <v>0</v>
      </c>
      <c r="AF10" s="194">
        <f>'12. RL Investīciju n.pl.'!AF6</f>
        <v>0</v>
      </c>
      <c r="AG10" s="194">
        <f>'12. RL Investīciju n.pl.'!AG6</f>
        <v>0</v>
      </c>
      <c r="AH10" s="194">
        <f>'12. RL Investīciju n.pl.'!AH6</f>
        <v>0</v>
      </c>
      <c r="AI10" s="202">
        <f t="shared" si="0"/>
        <v>0</v>
      </c>
      <c r="AJ10" s="607"/>
    </row>
    <row r="11" spans="1:75">
      <c r="A11" s="30"/>
      <c r="B11" s="61" t="s">
        <v>16</v>
      </c>
      <c r="C11" s="580" t="s">
        <v>10</v>
      </c>
      <c r="D11" s="31" t="s">
        <v>179</v>
      </c>
      <c r="E11" s="193">
        <f>'12. RL Investīciju n.pl.'!E11</f>
        <v>0</v>
      </c>
      <c r="F11" s="194">
        <f>'12. RL Investīciju n.pl.'!F11</f>
        <v>0</v>
      </c>
      <c r="G11" s="194">
        <f>'12. RL Investīciju n.pl.'!G11</f>
        <v>0</v>
      </c>
      <c r="H11" s="194">
        <f>'12. RL Investīciju n.pl.'!H11</f>
        <v>0</v>
      </c>
      <c r="I11" s="194">
        <f>'12. RL Investīciju n.pl.'!I11</f>
        <v>0</v>
      </c>
      <c r="J11" s="194">
        <f>'12. RL Investīciju n.pl.'!J11</f>
        <v>0</v>
      </c>
      <c r="K11" s="194">
        <f>'12. RL Investīciju n.pl.'!K11</f>
        <v>0</v>
      </c>
      <c r="L11" s="194">
        <f>'12. RL Investīciju n.pl.'!L11</f>
        <v>0</v>
      </c>
      <c r="M11" s="194">
        <f>'12. RL Investīciju n.pl.'!M11</f>
        <v>0</v>
      </c>
      <c r="N11" s="194">
        <f>'12. RL Investīciju n.pl.'!N11</f>
        <v>0</v>
      </c>
      <c r="O11" s="194">
        <f>'12. RL Investīciju n.pl.'!O11</f>
        <v>0</v>
      </c>
      <c r="P11" s="194">
        <f>'12. RL Investīciju n.pl.'!P11</f>
        <v>0</v>
      </c>
      <c r="Q11" s="194">
        <f>'12. RL Investīciju n.pl.'!Q11</f>
        <v>0</v>
      </c>
      <c r="R11" s="194">
        <f>'12. RL Investīciju n.pl.'!R11</f>
        <v>0</v>
      </c>
      <c r="S11" s="194">
        <f>'12. RL Investīciju n.pl.'!S11</f>
        <v>0</v>
      </c>
      <c r="T11" s="194">
        <f>'12. RL Investīciju n.pl.'!T11</f>
        <v>0</v>
      </c>
      <c r="U11" s="194">
        <f>'12. RL Investīciju n.pl.'!U11</f>
        <v>0</v>
      </c>
      <c r="V11" s="194">
        <f>'12. RL Investīciju n.pl.'!V11</f>
        <v>0</v>
      </c>
      <c r="W11" s="194">
        <f>'12. RL Investīciju n.pl.'!W11</f>
        <v>0</v>
      </c>
      <c r="X11" s="194">
        <f>'12. RL Investīciju n.pl.'!X11</f>
        <v>0</v>
      </c>
      <c r="Y11" s="194">
        <f>'12. RL Investīciju n.pl.'!Y11</f>
        <v>0</v>
      </c>
      <c r="Z11" s="194">
        <f>'12. RL Investīciju n.pl.'!Z11</f>
        <v>0</v>
      </c>
      <c r="AA11" s="194">
        <f>'12. RL Investīciju n.pl.'!AA11</f>
        <v>0</v>
      </c>
      <c r="AB11" s="194">
        <f>'12. RL Investīciju n.pl.'!AB11</f>
        <v>0</v>
      </c>
      <c r="AC11" s="194">
        <f>'12. RL Investīciju n.pl.'!AC11</f>
        <v>0</v>
      </c>
      <c r="AD11" s="194">
        <f>'12. RL Investīciju n.pl.'!AD11</f>
        <v>0</v>
      </c>
      <c r="AE11" s="194">
        <f>'12. RL Investīciju n.pl.'!AE11</f>
        <v>0</v>
      </c>
      <c r="AF11" s="194">
        <f>'12. RL Investīciju n.pl.'!AF11</f>
        <v>0</v>
      </c>
      <c r="AG11" s="194">
        <f>'12. RL Investīciju n.pl.'!AG11</f>
        <v>0</v>
      </c>
      <c r="AH11" s="194">
        <f>'12. RL Investīciju n.pl.'!AH11</f>
        <v>0</v>
      </c>
      <c r="AI11" s="202">
        <f t="shared" si="0"/>
        <v>0</v>
      </c>
      <c r="AJ11" s="607"/>
    </row>
    <row r="12" spans="1:75" s="51" customFormat="1">
      <c r="A12" s="53"/>
      <c r="B12" s="54">
        <v>3</v>
      </c>
      <c r="C12" s="720" t="s">
        <v>108</v>
      </c>
      <c r="D12" s="89" t="s">
        <v>179</v>
      </c>
      <c r="E12" s="195">
        <f>E9+E8</f>
        <v>0</v>
      </c>
      <c r="F12" s="196">
        <f>F9+F8</f>
        <v>0</v>
      </c>
      <c r="G12" s="196">
        <f>G9+G8</f>
        <v>0</v>
      </c>
      <c r="H12" s="196">
        <f>H9+H8</f>
        <v>0</v>
      </c>
      <c r="I12" s="196">
        <f>I9+I8</f>
        <v>0</v>
      </c>
      <c r="J12" s="196">
        <f t="shared" ref="J12:R12" si="4">J9+J8</f>
        <v>0</v>
      </c>
      <c r="K12" s="196">
        <f t="shared" si="4"/>
        <v>0</v>
      </c>
      <c r="L12" s="196">
        <f t="shared" si="4"/>
        <v>0</v>
      </c>
      <c r="M12" s="196">
        <f t="shared" si="4"/>
        <v>0</v>
      </c>
      <c r="N12" s="196">
        <f t="shared" si="4"/>
        <v>0</v>
      </c>
      <c r="O12" s="196">
        <f t="shared" si="4"/>
        <v>0</v>
      </c>
      <c r="P12" s="196">
        <f t="shared" si="4"/>
        <v>0</v>
      </c>
      <c r="Q12" s="196">
        <f t="shared" si="4"/>
        <v>0</v>
      </c>
      <c r="R12" s="196">
        <f t="shared" si="4"/>
        <v>0</v>
      </c>
      <c r="S12" s="196">
        <f t="shared" ref="S12:AB12" si="5">S9+S8</f>
        <v>0</v>
      </c>
      <c r="T12" s="196">
        <f t="shared" si="5"/>
        <v>0</v>
      </c>
      <c r="U12" s="196">
        <f t="shared" si="5"/>
        <v>0</v>
      </c>
      <c r="V12" s="196">
        <f t="shared" si="5"/>
        <v>0</v>
      </c>
      <c r="W12" s="196">
        <f t="shared" si="5"/>
        <v>0</v>
      </c>
      <c r="X12" s="196">
        <f t="shared" si="5"/>
        <v>0</v>
      </c>
      <c r="Y12" s="196">
        <f t="shared" si="5"/>
        <v>0</v>
      </c>
      <c r="Z12" s="196">
        <f t="shared" si="5"/>
        <v>0</v>
      </c>
      <c r="AA12" s="196">
        <f t="shared" si="5"/>
        <v>0</v>
      </c>
      <c r="AB12" s="196">
        <f t="shared" si="5"/>
        <v>0</v>
      </c>
      <c r="AC12" s="196">
        <f t="shared" ref="AC12:AH12" si="6">AC9+AC8</f>
        <v>0</v>
      </c>
      <c r="AD12" s="196">
        <f t="shared" si="6"/>
        <v>0</v>
      </c>
      <c r="AE12" s="196">
        <f t="shared" si="6"/>
        <v>0</v>
      </c>
      <c r="AF12" s="196">
        <f t="shared" si="6"/>
        <v>0</v>
      </c>
      <c r="AG12" s="196">
        <f t="shared" si="6"/>
        <v>0</v>
      </c>
      <c r="AH12" s="196">
        <f t="shared" si="6"/>
        <v>0</v>
      </c>
      <c r="AI12" s="202">
        <f t="shared" si="0"/>
        <v>0</v>
      </c>
      <c r="AJ12" s="232"/>
    </row>
    <row r="13" spans="1:75" s="51" customFormat="1">
      <c r="A13" s="53"/>
      <c r="B13" s="54">
        <v>4</v>
      </c>
      <c r="C13" s="19" t="s">
        <v>109</v>
      </c>
      <c r="D13" s="89" t="s">
        <v>179</v>
      </c>
      <c r="E13" s="646">
        <f>'5. DL soc.econom. analīze'!D16</f>
        <v>0</v>
      </c>
      <c r="F13" s="226">
        <f>'5. DL soc.econom. analīze'!E16</f>
        <v>0</v>
      </c>
      <c r="G13" s="226">
        <f>'5. DL soc.econom. analīze'!F16</f>
        <v>0</v>
      </c>
      <c r="H13" s="226">
        <f>'5. DL soc.econom. analīze'!G16</f>
        <v>0</v>
      </c>
      <c r="I13" s="226">
        <f>'5. DL soc.econom. analīze'!H16</f>
        <v>0</v>
      </c>
      <c r="J13" s="226">
        <f>'5. DL soc.econom. analīze'!I16</f>
        <v>0</v>
      </c>
      <c r="K13" s="226">
        <f>'5. DL soc.econom. analīze'!J16</f>
        <v>0</v>
      </c>
      <c r="L13" s="226">
        <f>'5. DL soc.econom. analīze'!K16</f>
        <v>0</v>
      </c>
      <c r="M13" s="226">
        <f>'5. DL soc.econom. analīze'!L16</f>
        <v>0</v>
      </c>
      <c r="N13" s="226">
        <f>'5. DL soc.econom. analīze'!M16</f>
        <v>0</v>
      </c>
      <c r="O13" s="226">
        <f>'5. DL soc.econom. analīze'!N16</f>
        <v>0</v>
      </c>
      <c r="P13" s="226">
        <f>'5. DL soc.econom. analīze'!O16</f>
        <v>0</v>
      </c>
      <c r="Q13" s="226">
        <f>'5. DL soc.econom. analīze'!P16</f>
        <v>0</v>
      </c>
      <c r="R13" s="226">
        <f>'5. DL soc.econom. analīze'!Q16</f>
        <v>0</v>
      </c>
      <c r="S13" s="226">
        <f>'5. DL soc.econom. analīze'!R16</f>
        <v>0</v>
      </c>
      <c r="T13" s="226">
        <f>'5. DL soc.econom. analīze'!S16</f>
        <v>0</v>
      </c>
      <c r="U13" s="226">
        <f>'5. DL soc.econom. analīze'!T16</f>
        <v>0</v>
      </c>
      <c r="V13" s="226">
        <f>'5. DL soc.econom. analīze'!U16</f>
        <v>0</v>
      </c>
      <c r="W13" s="226">
        <f>'5. DL soc.econom. analīze'!V16</f>
        <v>0</v>
      </c>
      <c r="X13" s="226">
        <f>'5. DL soc.econom. analīze'!W16</f>
        <v>0</v>
      </c>
      <c r="Y13" s="226">
        <f>'5. DL soc.econom. analīze'!X16</f>
        <v>0</v>
      </c>
      <c r="Z13" s="226">
        <f>'5. DL soc.econom. analīze'!Y16</f>
        <v>0</v>
      </c>
      <c r="AA13" s="226">
        <f>'5. DL soc.econom. analīze'!Z16</f>
        <v>0</v>
      </c>
      <c r="AB13" s="226">
        <f>'5. DL soc.econom. analīze'!AA16</f>
        <v>0</v>
      </c>
      <c r="AC13" s="226">
        <f>'5. DL soc.econom. analīze'!AB16</f>
        <v>0</v>
      </c>
      <c r="AD13" s="226">
        <f>'5. DL soc.econom. analīze'!AC16</f>
        <v>0</v>
      </c>
      <c r="AE13" s="226">
        <f>'5. DL soc.econom. analīze'!AD16</f>
        <v>0</v>
      </c>
      <c r="AF13" s="226">
        <f>'5. DL soc.econom. analīze'!AE16</f>
        <v>0</v>
      </c>
      <c r="AG13" s="226">
        <f>'5. DL soc.econom. analīze'!AF16</f>
        <v>0</v>
      </c>
      <c r="AH13" s="226">
        <f>'5. DL soc.econom. analīze'!AG16</f>
        <v>0</v>
      </c>
      <c r="AI13" s="202">
        <f t="shared" si="0"/>
        <v>0</v>
      </c>
      <c r="AJ13" s="232"/>
    </row>
    <row r="14" spans="1:75" s="51" customFormat="1">
      <c r="A14" s="53"/>
      <c r="B14" s="54">
        <v>5</v>
      </c>
      <c r="C14" s="19" t="s">
        <v>110</v>
      </c>
      <c r="D14" s="89" t="s">
        <v>179</v>
      </c>
      <c r="E14" s="195">
        <f>E15+E18</f>
        <v>0</v>
      </c>
      <c r="F14" s="196">
        <f>F15+F18</f>
        <v>0</v>
      </c>
      <c r="G14" s="196">
        <f>G15+G18</f>
        <v>0</v>
      </c>
      <c r="H14" s="196">
        <f>H15+H18</f>
        <v>0</v>
      </c>
      <c r="I14" s="196">
        <f>I15+I18</f>
        <v>0</v>
      </c>
      <c r="J14" s="196">
        <f t="shared" ref="J14:R14" si="7">J15+J18</f>
        <v>0</v>
      </c>
      <c r="K14" s="196">
        <f t="shared" si="7"/>
        <v>0</v>
      </c>
      <c r="L14" s="196">
        <f t="shared" si="7"/>
        <v>0</v>
      </c>
      <c r="M14" s="196">
        <f t="shared" si="7"/>
        <v>0</v>
      </c>
      <c r="N14" s="196">
        <f t="shared" si="7"/>
        <v>0</v>
      </c>
      <c r="O14" s="196">
        <f t="shared" si="7"/>
        <v>0</v>
      </c>
      <c r="P14" s="196">
        <f t="shared" si="7"/>
        <v>0</v>
      </c>
      <c r="Q14" s="196">
        <f t="shared" si="7"/>
        <v>0</v>
      </c>
      <c r="R14" s="196">
        <f t="shared" si="7"/>
        <v>0</v>
      </c>
      <c r="S14" s="196">
        <f t="shared" ref="S14:AB14" si="8">S15+S18</f>
        <v>0</v>
      </c>
      <c r="T14" s="196">
        <f t="shared" si="8"/>
        <v>0</v>
      </c>
      <c r="U14" s="196">
        <f t="shared" si="8"/>
        <v>0</v>
      </c>
      <c r="V14" s="196">
        <f t="shared" si="8"/>
        <v>0</v>
      </c>
      <c r="W14" s="196">
        <f t="shared" si="8"/>
        <v>0</v>
      </c>
      <c r="X14" s="196">
        <f t="shared" si="8"/>
        <v>0</v>
      </c>
      <c r="Y14" s="196">
        <f t="shared" si="8"/>
        <v>0</v>
      </c>
      <c r="Z14" s="196">
        <f t="shared" si="8"/>
        <v>0</v>
      </c>
      <c r="AA14" s="196">
        <f t="shared" si="8"/>
        <v>0</v>
      </c>
      <c r="AB14" s="196">
        <f t="shared" si="8"/>
        <v>0</v>
      </c>
      <c r="AC14" s="196">
        <f t="shared" ref="AC14:AH14" si="9">AC15+AC18</f>
        <v>0</v>
      </c>
      <c r="AD14" s="196">
        <f t="shared" si="9"/>
        <v>0</v>
      </c>
      <c r="AE14" s="196">
        <f t="shared" si="9"/>
        <v>0</v>
      </c>
      <c r="AF14" s="196">
        <f t="shared" si="9"/>
        <v>0</v>
      </c>
      <c r="AG14" s="196">
        <f t="shared" si="9"/>
        <v>0</v>
      </c>
      <c r="AH14" s="196">
        <f t="shared" si="9"/>
        <v>0</v>
      </c>
      <c r="AI14" s="202">
        <f t="shared" si="0"/>
        <v>0</v>
      </c>
      <c r="AJ14" s="721"/>
    </row>
    <row r="15" spans="1:75">
      <c r="A15" s="30"/>
      <c r="B15" s="123" t="s">
        <v>103</v>
      </c>
      <c r="C15" s="81" t="s">
        <v>8</v>
      </c>
      <c r="D15" s="31" t="s">
        <v>179</v>
      </c>
      <c r="E15" s="193">
        <f>'12. RL Investīciju n.pl.'!E8</f>
        <v>0</v>
      </c>
      <c r="F15" s="194">
        <f>'12. RL Investīciju n.pl.'!F8</f>
        <v>0</v>
      </c>
      <c r="G15" s="194">
        <f>'12. RL Investīciju n.pl.'!G8</f>
        <v>0</v>
      </c>
      <c r="H15" s="194">
        <f>'12. RL Investīciju n.pl.'!H8</f>
        <v>0</v>
      </c>
      <c r="I15" s="194">
        <f>'12. RL Investīciju n.pl.'!I8</f>
        <v>0</v>
      </c>
      <c r="J15" s="194">
        <f>'12. RL Investīciju n.pl.'!J8</f>
        <v>0</v>
      </c>
      <c r="K15" s="194">
        <f>'12. RL Investīciju n.pl.'!K8</f>
        <v>0</v>
      </c>
      <c r="L15" s="194">
        <f>'12. RL Investīciju n.pl.'!L8</f>
        <v>0</v>
      </c>
      <c r="M15" s="194">
        <f>'12. RL Investīciju n.pl.'!M8</f>
        <v>0</v>
      </c>
      <c r="N15" s="194">
        <f>'12. RL Investīciju n.pl.'!N8</f>
        <v>0</v>
      </c>
      <c r="O15" s="194">
        <f>'12. RL Investīciju n.pl.'!O8</f>
        <v>0</v>
      </c>
      <c r="P15" s="194">
        <f>'12. RL Investīciju n.pl.'!P8</f>
        <v>0</v>
      </c>
      <c r="Q15" s="194">
        <f>'12. RL Investīciju n.pl.'!Q8</f>
        <v>0</v>
      </c>
      <c r="R15" s="194">
        <f>'12. RL Investīciju n.pl.'!R8</f>
        <v>0</v>
      </c>
      <c r="S15" s="194">
        <f>'12. RL Investīciju n.pl.'!S8</f>
        <v>0</v>
      </c>
      <c r="T15" s="194">
        <f>'12. RL Investīciju n.pl.'!T8</f>
        <v>0</v>
      </c>
      <c r="U15" s="194">
        <f>'12. RL Investīciju n.pl.'!U8</f>
        <v>0</v>
      </c>
      <c r="V15" s="194">
        <f>'12. RL Investīciju n.pl.'!V8</f>
        <v>0</v>
      </c>
      <c r="W15" s="194">
        <f>'12. RL Investīciju n.pl.'!W8</f>
        <v>0</v>
      </c>
      <c r="X15" s="194">
        <f>'12. RL Investīciju n.pl.'!X8</f>
        <v>0</v>
      </c>
      <c r="Y15" s="194">
        <f>'12. RL Investīciju n.pl.'!Y8</f>
        <v>0</v>
      </c>
      <c r="Z15" s="194">
        <f>'12. RL Investīciju n.pl.'!Z8</f>
        <v>0</v>
      </c>
      <c r="AA15" s="194">
        <f>'12. RL Investīciju n.pl.'!AA8</f>
        <v>0</v>
      </c>
      <c r="AB15" s="194">
        <f>'12. RL Investīciju n.pl.'!AB8</f>
        <v>0</v>
      </c>
      <c r="AC15" s="194">
        <f>'12. RL Investīciju n.pl.'!AC8</f>
        <v>0</v>
      </c>
      <c r="AD15" s="194">
        <f>'12. RL Investīciju n.pl.'!AD8</f>
        <v>0</v>
      </c>
      <c r="AE15" s="194">
        <f>'12. RL Investīciju n.pl.'!AE8</f>
        <v>0</v>
      </c>
      <c r="AF15" s="194">
        <f>'12. RL Investīciju n.pl.'!AF8</f>
        <v>0</v>
      </c>
      <c r="AG15" s="194">
        <f>'12. RL Investīciju n.pl.'!AG8</f>
        <v>0</v>
      </c>
      <c r="AH15" s="194">
        <f>'12. RL Investīciju n.pl.'!AH8</f>
        <v>0</v>
      </c>
      <c r="AI15" s="202">
        <f>SUM(E15:AH15)</f>
        <v>0</v>
      </c>
      <c r="AJ15" s="607" t="b">
        <f>AI15=SUM(AI16:AI17)</f>
        <v>1</v>
      </c>
    </row>
    <row r="16" spans="1:75">
      <c r="A16" s="30"/>
      <c r="B16" s="123" t="s">
        <v>111</v>
      </c>
      <c r="C16" s="722" t="s">
        <v>85</v>
      </c>
      <c r="D16" s="31" t="s">
        <v>179</v>
      </c>
      <c r="E16" s="193">
        <f>'5. DL soc.econom. analīze'!D28</f>
        <v>0</v>
      </c>
      <c r="F16" s="194">
        <f>'5. DL soc.econom. analīze'!E28</f>
        <v>0</v>
      </c>
      <c r="G16" s="194">
        <f>'5. DL soc.econom. analīze'!F28</f>
        <v>0</v>
      </c>
      <c r="H16" s="194">
        <f>'5. DL soc.econom. analīze'!G28</f>
        <v>0</v>
      </c>
      <c r="I16" s="194">
        <f>'5. DL soc.econom. analīze'!H28</f>
        <v>0</v>
      </c>
      <c r="J16" s="194">
        <f>'5. DL soc.econom. analīze'!I28</f>
        <v>0</v>
      </c>
      <c r="K16" s="194">
        <f>'5. DL soc.econom. analīze'!J28</f>
        <v>0</v>
      </c>
      <c r="L16" s="194">
        <f>'5. DL soc.econom. analīze'!K28</f>
        <v>0</v>
      </c>
      <c r="M16" s="194">
        <f>'5. DL soc.econom. analīze'!L28</f>
        <v>0</v>
      </c>
      <c r="N16" s="194">
        <f>'5. DL soc.econom. analīze'!M28</f>
        <v>0</v>
      </c>
      <c r="O16" s="194">
        <f>'5. DL soc.econom. analīze'!N28</f>
        <v>0</v>
      </c>
      <c r="P16" s="194">
        <f>'5. DL soc.econom. analīze'!O28</f>
        <v>0</v>
      </c>
      <c r="Q16" s="194">
        <f>'5. DL soc.econom. analīze'!P28</f>
        <v>0</v>
      </c>
      <c r="R16" s="194">
        <f>'5. DL soc.econom. analīze'!Q28</f>
        <v>0</v>
      </c>
      <c r="S16" s="194">
        <f>'5. DL soc.econom. analīze'!R28</f>
        <v>0</v>
      </c>
      <c r="T16" s="194">
        <f>'5. DL soc.econom. analīze'!S28</f>
        <v>0</v>
      </c>
      <c r="U16" s="194">
        <f>'5. DL soc.econom. analīze'!T28</f>
        <v>0</v>
      </c>
      <c r="V16" s="194">
        <f>'5. DL soc.econom. analīze'!U28</f>
        <v>0</v>
      </c>
      <c r="W16" s="194">
        <f>'5. DL soc.econom. analīze'!V28</f>
        <v>0</v>
      </c>
      <c r="X16" s="194">
        <f>'5. DL soc.econom. analīze'!W28</f>
        <v>0</v>
      </c>
      <c r="Y16" s="194">
        <f>'5. DL soc.econom. analīze'!X28</f>
        <v>0</v>
      </c>
      <c r="Z16" s="194">
        <f>'5. DL soc.econom. analīze'!Y28</f>
        <v>0</v>
      </c>
      <c r="AA16" s="194">
        <f>'5. DL soc.econom. analīze'!Z28</f>
        <v>0</v>
      </c>
      <c r="AB16" s="194">
        <f>'5. DL soc.econom. analīze'!AA28</f>
        <v>0</v>
      </c>
      <c r="AC16" s="194">
        <f>'5. DL soc.econom. analīze'!AB28</f>
        <v>0</v>
      </c>
      <c r="AD16" s="194">
        <f>'5. DL soc.econom. analīze'!AC28</f>
        <v>0</v>
      </c>
      <c r="AE16" s="194">
        <f>'5. DL soc.econom. analīze'!AD28</f>
        <v>0</v>
      </c>
      <c r="AF16" s="194">
        <f>'5. DL soc.econom. analīze'!AE28</f>
        <v>0</v>
      </c>
      <c r="AG16" s="194">
        <f>'5. DL soc.econom. analīze'!AF28</f>
        <v>0</v>
      </c>
      <c r="AH16" s="194">
        <f>'5. DL soc.econom. analīze'!AG28</f>
        <v>0</v>
      </c>
      <c r="AI16" s="202">
        <f t="shared" ref="AI16:AI21" si="10">SUM(E16:AH16)</f>
        <v>0</v>
      </c>
      <c r="AJ16" s="607"/>
    </row>
    <row r="17" spans="1:37">
      <c r="A17" s="30"/>
      <c r="B17" s="123" t="s">
        <v>115</v>
      </c>
      <c r="C17" s="722" t="s">
        <v>165</v>
      </c>
      <c r="D17" s="31" t="s">
        <v>179</v>
      </c>
      <c r="E17" s="193">
        <f>E15-E16</f>
        <v>0</v>
      </c>
      <c r="F17" s="194">
        <f>F15-F16</f>
        <v>0</v>
      </c>
      <c r="G17" s="194">
        <f>G15-G16</f>
        <v>0</v>
      </c>
      <c r="H17" s="194">
        <f>H15-H16</f>
        <v>0</v>
      </c>
      <c r="I17" s="194">
        <f>I15-I16</f>
        <v>0</v>
      </c>
      <c r="J17" s="194">
        <f t="shared" ref="J17:R17" si="11">J15-J16</f>
        <v>0</v>
      </c>
      <c r="K17" s="194">
        <f t="shared" si="11"/>
        <v>0</v>
      </c>
      <c r="L17" s="194">
        <f t="shared" si="11"/>
        <v>0</v>
      </c>
      <c r="M17" s="194">
        <f t="shared" si="11"/>
        <v>0</v>
      </c>
      <c r="N17" s="194">
        <f t="shared" si="11"/>
        <v>0</v>
      </c>
      <c r="O17" s="194">
        <f t="shared" si="11"/>
        <v>0</v>
      </c>
      <c r="P17" s="194">
        <f t="shared" si="11"/>
        <v>0</v>
      </c>
      <c r="Q17" s="194">
        <f t="shared" si="11"/>
        <v>0</v>
      </c>
      <c r="R17" s="194">
        <f t="shared" si="11"/>
        <v>0</v>
      </c>
      <c r="S17" s="194">
        <f t="shared" ref="S17:AB17" si="12">S15-S16</f>
        <v>0</v>
      </c>
      <c r="T17" s="194">
        <f t="shared" si="12"/>
        <v>0</v>
      </c>
      <c r="U17" s="194">
        <f t="shared" si="12"/>
        <v>0</v>
      </c>
      <c r="V17" s="194">
        <f t="shared" si="12"/>
        <v>0</v>
      </c>
      <c r="W17" s="194">
        <f t="shared" si="12"/>
        <v>0</v>
      </c>
      <c r="X17" s="194">
        <f t="shared" si="12"/>
        <v>0</v>
      </c>
      <c r="Y17" s="194">
        <f t="shared" si="12"/>
        <v>0</v>
      </c>
      <c r="Z17" s="194">
        <f t="shared" si="12"/>
        <v>0</v>
      </c>
      <c r="AA17" s="194">
        <f t="shared" si="12"/>
        <v>0</v>
      </c>
      <c r="AB17" s="194">
        <f t="shared" si="12"/>
        <v>0</v>
      </c>
      <c r="AC17" s="194">
        <f t="shared" ref="AC17:AH17" si="13">AC15-AC16</f>
        <v>0</v>
      </c>
      <c r="AD17" s="194">
        <f t="shared" si="13"/>
        <v>0</v>
      </c>
      <c r="AE17" s="194">
        <f t="shared" si="13"/>
        <v>0</v>
      </c>
      <c r="AF17" s="194">
        <f t="shared" si="13"/>
        <v>0</v>
      </c>
      <c r="AG17" s="194">
        <f t="shared" si="13"/>
        <v>0</v>
      </c>
      <c r="AH17" s="194">
        <f t="shared" si="13"/>
        <v>0</v>
      </c>
      <c r="AI17" s="202">
        <f t="shared" si="10"/>
        <v>0</v>
      </c>
      <c r="AJ17" s="607"/>
    </row>
    <row r="18" spans="1:37">
      <c r="A18" s="30"/>
      <c r="B18" s="123" t="s">
        <v>112</v>
      </c>
      <c r="C18" s="81" t="s">
        <v>347</v>
      </c>
      <c r="D18" s="31" t="s">
        <v>179</v>
      </c>
      <c r="E18" s="193">
        <f>'12. RL Investīciju n.pl.'!E7</f>
        <v>0</v>
      </c>
      <c r="F18" s="194">
        <f>'12. RL Investīciju n.pl.'!F7</f>
        <v>0</v>
      </c>
      <c r="G18" s="194">
        <f>'12. RL Investīciju n.pl.'!G7</f>
        <v>0</v>
      </c>
      <c r="H18" s="194">
        <f>'12. RL Investīciju n.pl.'!H7</f>
        <v>0</v>
      </c>
      <c r="I18" s="194">
        <f>'12. RL Investīciju n.pl.'!I7</f>
        <v>0</v>
      </c>
      <c r="J18" s="194">
        <f>'12. RL Investīciju n.pl.'!J7</f>
        <v>0</v>
      </c>
      <c r="K18" s="194">
        <f>'12. RL Investīciju n.pl.'!K7</f>
        <v>0</v>
      </c>
      <c r="L18" s="194">
        <f>'12. RL Investīciju n.pl.'!L7</f>
        <v>0</v>
      </c>
      <c r="M18" s="194">
        <f>'12. RL Investīciju n.pl.'!M7</f>
        <v>0</v>
      </c>
      <c r="N18" s="194">
        <f>'12. RL Investīciju n.pl.'!N7</f>
        <v>0</v>
      </c>
      <c r="O18" s="194">
        <f>'12. RL Investīciju n.pl.'!O7</f>
        <v>0</v>
      </c>
      <c r="P18" s="194">
        <f>'12. RL Investīciju n.pl.'!P7</f>
        <v>0</v>
      </c>
      <c r="Q18" s="194">
        <f>'12. RL Investīciju n.pl.'!Q7</f>
        <v>0</v>
      </c>
      <c r="R18" s="194">
        <f>'12. RL Investīciju n.pl.'!R7</f>
        <v>0</v>
      </c>
      <c r="S18" s="194">
        <f>'12. RL Investīciju n.pl.'!S7</f>
        <v>0</v>
      </c>
      <c r="T18" s="194">
        <f>'12. RL Investīciju n.pl.'!T7</f>
        <v>0</v>
      </c>
      <c r="U18" s="194">
        <f>'12. RL Investīciju n.pl.'!U7</f>
        <v>0</v>
      </c>
      <c r="V18" s="194">
        <f>'12. RL Investīciju n.pl.'!V7</f>
        <v>0</v>
      </c>
      <c r="W18" s="194">
        <f>'12. RL Investīciju n.pl.'!W7</f>
        <v>0</v>
      </c>
      <c r="X18" s="194">
        <f>'12. RL Investīciju n.pl.'!X7</f>
        <v>0</v>
      </c>
      <c r="Y18" s="194">
        <f>'12. RL Investīciju n.pl.'!Y7</f>
        <v>0</v>
      </c>
      <c r="Z18" s="194">
        <f>'12. RL Investīciju n.pl.'!Z7</f>
        <v>0</v>
      </c>
      <c r="AA18" s="194">
        <f>'12. RL Investīciju n.pl.'!AA7</f>
        <v>0</v>
      </c>
      <c r="AB18" s="194">
        <f>'12. RL Investīciju n.pl.'!AB7</f>
        <v>0</v>
      </c>
      <c r="AC18" s="194">
        <f>'12. RL Investīciju n.pl.'!AC7</f>
        <v>0</v>
      </c>
      <c r="AD18" s="194">
        <f>'12. RL Investīciju n.pl.'!AD7</f>
        <v>0</v>
      </c>
      <c r="AE18" s="194">
        <f>'12. RL Investīciju n.pl.'!AE7</f>
        <v>0</v>
      </c>
      <c r="AF18" s="194">
        <f>'12. RL Investīciju n.pl.'!AF7</f>
        <v>0</v>
      </c>
      <c r="AG18" s="194">
        <f>'12. RL Investīciju n.pl.'!AG7</f>
        <v>0</v>
      </c>
      <c r="AH18" s="194">
        <f>'12. RL Investīciju n.pl.'!AH7</f>
        <v>0</v>
      </c>
      <c r="AI18" s="202">
        <f t="shared" si="10"/>
        <v>0</v>
      </c>
      <c r="AJ18" s="607" t="b">
        <f>AI18=SUM(AI19:AI20)</f>
        <v>1</v>
      </c>
    </row>
    <row r="19" spans="1:37" s="60" customFormat="1">
      <c r="A19" s="58"/>
      <c r="B19" s="723" t="s">
        <v>113</v>
      </c>
      <c r="C19" s="722" t="s">
        <v>85</v>
      </c>
      <c r="D19" s="31" t="s">
        <v>179</v>
      </c>
      <c r="E19" s="193">
        <f>'5. DL soc.econom. analīze'!D27</f>
        <v>0</v>
      </c>
      <c r="F19" s="194">
        <f>'5. DL soc.econom. analīze'!E27</f>
        <v>0</v>
      </c>
      <c r="G19" s="194">
        <f>'5. DL soc.econom. analīze'!F27</f>
        <v>0</v>
      </c>
      <c r="H19" s="194">
        <f>'5. DL soc.econom. analīze'!G27</f>
        <v>0</v>
      </c>
      <c r="I19" s="194">
        <f>'5. DL soc.econom. analīze'!H27</f>
        <v>0</v>
      </c>
      <c r="J19" s="194">
        <f>'5. DL soc.econom. analīze'!I27</f>
        <v>0</v>
      </c>
      <c r="K19" s="194">
        <f>'5. DL soc.econom. analīze'!J27</f>
        <v>0</v>
      </c>
      <c r="L19" s="194">
        <f>'5. DL soc.econom. analīze'!K27</f>
        <v>0</v>
      </c>
      <c r="M19" s="194">
        <f>'5. DL soc.econom. analīze'!L27</f>
        <v>0</v>
      </c>
      <c r="N19" s="194">
        <f>'5. DL soc.econom. analīze'!M27</f>
        <v>0</v>
      </c>
      <c r="O19" s="194">
        <f>'5. DL soc.econom. analīze'!N27</f>
        <v>0</v>
      </c>
      <c r="P19" s="194">
        <f>'5. DL soc.econom. analīze'!O27</f>
        <v>0</v>
      </c>
      <c r="Q19" s="194">
        <f>'5. DL soc.econom. analīze'!P27</f>
        <v>0</v>
      </c>
      <c r="R19" s="194">
        <f>'5. DL soc.econom. analīze'!Q27</f>
        <v>0</v>
      </c>
      <c r="S19" s="194">
        <f>'5. DL soc.econom. analīze'!R27</f>
        <v>0</v>
      </c>
      <c r="T19" s="194">
        <f>'5. DL soc.econom. analīze'!S27</f>
        <v>0</v>
      </c>
      <c r="U19" s="194">
        <f>'5. DL soc.econom. analīze'!T27</f>
        <v>0</v>
      </c>
      <c r="V19" s="194">
        <f>'5. DL soc.econom. analīze'!U27</f>
        <v>0</v>
      </c>
      <c r="W19" s="194">
        <f>'5. DL soc.econom. analīze'!V27</f>
        <v>0</v>
      </c>
      <c r="X19" s="194">
        <f>'5. DL soc.econom. analīze'!W27</f>
        <v>0</v>
      </c>
      <c r="Y19" s="194">
        <f>'5. DL soc.econom. analīze'!X27</f>
        <v>0</v>
      </c>
      <c r="Z19" s="194">
        <f>'5. DL soc.econom. analīze'!Y27</f>
        <v>0</v>
      </c>
      <c r="AA19" s="194">
        <f>'5. DL soc.econom. analīze'!Z27</f>
        <v>0</v>
      </c>
      <c r="AB19" s="194">
        <f>'5. DL soc.econom. analīze'!AA27</f>
        <v>0</v>
      </c>
      <c r="AC19" s="194">
        <f>'5. DL soc.econom. analīze'!AB27</f>
        <v>0</v>
      </c>
      <c r="AD19" s="194">
        <f>'5. DL soc.econom. analīze'!AC27</f>
        <v>0</v>
      </c>
      <c r="AE19" s="194">
        <f>'5. DL soc.econom. analīze'!AD27</f>
        <v>0</v>
      </c>
      <c r="AF19" s="194">
        <f>'5. DL soc.econom. analīze'!AE27</f>
        <v>0</v>
      </c>
      <c r="AG19" s="194">
        <f>'5. DL soc.econom. analīze'!AF27</f>
        <v>0</v>
      </c>
      <c r="AH19" s="194">
        <f>'5. DL soc.econom. analīze'!AG27</f>
        <v>0</v>
      </c>
      <c r="AI19" s="202">
        <f t="shared" si="10"/>
        <v>0</v>
      </c>
    </row>
    <row r="20" spans="1:37" s="60" customFormat="1">
      <c r="A20" s="58"/>
      <c r="B20" s="723" t="s">
        <v>114</v>
      </c>
      <c r="C20" s="722" t="s">
        <v>165</v>
      </c>
      <c r="D20" s="31" t="s">
        <v>179</v>
      </c>
      <c r="E20" s="193">
        <f>E18-E19</f>
        <v>0</v>
      </c>
      <c r="F20" s="194">
        <f>F18-F19</f>
        <v>0</v>
      </c>
      <c r="G20" s="194">
        <f>G18-G19</f>
        <v>0</v>
      </c>
      <c r="H20" s="194">
        <f>H18-H19</f>
        <v>0</v>
      </c>
      <c r="I20" s="194">
        <f>I18-I19</f>
        <v>0</v>
      </c>
      <c r="J20" s="194">
        <f t="shared" ref="J20:R20" si="14">J18-J19</f>
        <v>0</v>
      </c>
      <c r="K20" s="194">
        <f t="shared" si="14"/>
        <v>0</v>
      </c>
      <c r="L20" s="194">
        <f t="shared" si="14"/>
        <v>0</v>
      </c>
      <c r="M20" s="194">
        <f t="shared" si="14"/>
        <v>0</v>
      </c>
      <c r="N20" s="194">
        <f t="shared" si="14"/>
        <v>0</v>
      </c>
      <c r="O20" s="194">
        <f t="shared" si="14"/>
        <v>0</v>
      </c>
      <c r="P20" s="194">
        <f t="shared" si="14"/>
        <v>0</v>
      </c>
      <c r="Q20" s="194">
        <f t="shared" si="14"/>
        <v>0</v>
      </c>
      <c r="R20" s="194">
        <f t="shared" si="14"/>
        <v>0</v>
      </c>
      <c r="S20" s="194">
        <f t="shared" ref="S20:AB20" si="15">S18-S19</f>
        <v>0</v>
      </c>
      <c r="T20" s="194">
        <f t="shared" si="15"/>
        <v>0</v>
      </c>
      <c r="U20" s="194">
        <f t="shared" si="15"/>
        <v>0</v>
      </c>
      <c r="V20" s="194">
        <f t="shared" si="15"/>
        <v>0</v>
      </c>
      <c r="W20" s="194">
        <f t="shared" si="15"/>
        <v>0</v>
      </c>
      <c r="X20" s="194">
        <f t="shared" si="15"/>
        <v>0</v>
      </c>
      <c r="Y20" s="194">
        <f t="shared" si="15"/>
        <v>0</v>
      </c>
      <c r="Z20" s="194">
        <f t="shared" si="15"/>
        <v>0</v>
      </c>
      <c r="AA20" s="194">
        <f t="shared" si="15"/>
        <v>0</v>
      </c>
      <c r="AB20" s="194">
        <f t="shared" si="15"/>
        <v>0</v>
      </c>
      <c r="AC20" s="194">
        <f t="shared" ref="AC20:AH20" si="16">AC18-AC19</f>
        <v>0</v>
      </c>
      <c r="AD20" s="194">
        <f t="shared" si="16"/>
        <v>0</v>
      </c>
      <c r="AE20" s="194">
        <f t="shared" si="16"/>
        <v>0</v>
      </c>
      <c r="AF20" s="194">
        <f t="shared" si="16"/>
        <v>0</v>
      </c>
      <c r="AG20" s="194">
        <f t="shared" si="16"/>
        <v>0</v>
      </c>
      <c r="AH20" s="194">
        <f t="shared" si="16"/>
        <v>0</v>
      </c>
      <c r="AI20" s="202">
        <f t="shared" si="10"/>
        <v>0</v>
      </c>
    </row>
    <row r="21" spans="1:37" s="51" customFormat="1">
      <c r="A21" s="53"/>
      <c r="B21" s="54">
        <v>6</v>
      </c>
      <c r="C21" s="724" t="s">
        <v>310</v>
      </c>
      <c r="D21" s="89" t="s">
        <v>179</v>
      </c>
      <c r="E21" s="195">
        <f t="shared" ref="E21:AH21" si="17">SUM(E22:E24)</f>
        <v>0</v>
      </c>
      <c r="F21" s="196">
        <f t="shared" si="17"/>
        <v>0</v>
      </c>
      <c r="G21" s="196">
        <f t="shared" si="17"/>
        <v>0</v>
      </c>
      <c r="H21" s="196">
        <f t="shared" si="17"/>
        <v>0</v>
      </c>
      <c r="I21" s="196">
        <f t="shared" si="17"/>
        <v>0</v>
      </c>
      <c r="J21" s="196">
        <f t="shared" si="17"/>
        <v>0</v>
      </c>
      <c r="K21" s="196">
        <f t="shared" si="17"/>
        <v>0</v>
      </c>
      <c r="L21" s="196">
        <f t="shared" si="17"/>
        <v>0</v>
      </c>
      <c r="M21" s="196">
        <f t="shared" si="17"/>
        <v>0</v>
      </c>
      <c r="N21" s="196">
        <f t="shared" si="17"/>
        <v>0</v>
      </c>
      <c r="O21" s="196">
        <f t="shared" si="17"/>
        <v>0</v>
      </c>
      <c r="P21" s="196">
        <f t="shared" si="17"/>
        <v>0</v>
      </c>
      <c r="Q21" s="196">
        <f t="shared" si="17"/>
        <v>0</v>
      </c>
      <c r="R21" s="196">
        <f t="shared" si="17"/>
        <v>0</v>
      </c>
      <c r="S21" s="196">
        <f t="shared" si="17"/>
        <v>0</v>
      </c>
      <c r="T21" s="196">
        <f t="shared" si="17"/>
        <v>0</v>
      </c>
      <c r="U21" s="196">
        <f t="shared" si="17"/>
        <v>0</v>
      </c>
      <c r="V21" s="196">
        <f t="shared" si="17"/>
        <v>0</v>
      </c>
      <c r="W21" s="196">
        <f t="shared" si="17"/>
        <v>0</v>
      </c>
      <c r="X21" s="196">
        <f t="shared" si="17"/>
        <v>0</v>
      </c>
      <c r="Y21" s="196">
        <f t="shared" si="17"/>
        <v>0</v>
      </c>
      <c r="Z21" s="196">
        <f t="shared" si="17"/>
        <v>0</v>
      </c>
      <c r="AA21" s="196">
        <f t="shared" si="17"/>
        <v>0</v>
      </c>
      <c r="AB21" s="196">
        <f t="shared" si="17"/>
        <v>0</v>
      </c>
      <c r="AC21" s="196">
        <f t="shared" si="17"/>
        <v>0</v>
      </c>
      <c r="AD21" s="196">
        <f t="shared" si="17"/>
        <v>0</v>
      </c>
      <c r="AE21" s="196">
        <f t="shared" si="17"/>
        <v>0</v>
      </c>
      <c r="AF21" s="196">
        <f t="shared" si="17"/>
        <v>0</v>
      </c>
      <c r="AG21" s="196">
        <f t="shared" si="17"/>
        <v>0</v>
      </c>
      <c r="AH21" s="196">
        <f t="shared" si="17"/>
        <v>0</v>
      </c>
      <c r="AI21" s="202">
        <f t="shared" si="10"/>
        <v>0</v>
      </c>
      <c r="AK21" s="725"/>
    </row>
    <row r="22" spans="1:37">
      <c r="A22" s="30"/>
      <c r="B22" s="61" t="s">
        <v>104</v>
      </c>
      <c r="C22" s="580" t="s">
        <v>117</v>
      </c>
      <c r="D22" s="31" t="s">
        <v>179</v>
      </c>
      <c r="E22" s="193">
        <f>-E16*HIDDEN!$J$2</f>
        <v>0</v>
      </c>
      <c r="F22" s="194">
        <f>-F16*HIDDEN!$J$2</f>
        <v>0</v>
      </c>
      <c r="G22" s="194">
        <f>-G16*HIDDEN!$J$2</f>
        <v>0</v>
      </c>
      <c r="H22" s="194">
        <f>-H16*HIDDEN!$J$2</f>
        <v>0</v>
      </c>
      <c r="I22" s="194">
        <f>-I16*HIDDEN!$J$2</f>
        <v>0</v>
      </c>
      <c r="J22" s="194">
        <f>-J16*HIDDEN!$J$2</f>
        <v>0</v>
      </c>
      <c r="K22" s="194">
        <f>-K16*HIDDEN!$J$2</f>
        <v>0</v>
      </c>
      <c r="L22" s="194">
        <f>-L16*HIDDEN!$J$2</f>
        <v>0</v>
      </c>
      <c r="M22" s="194">
        <f>-M16*HIDDEN!$J$2</f>
        <v>0</v>
      </c>
      <c r="N22" s="194">
        <f>-N16*HIDDEN!$J$2</f>
        <v>0</v>
      </c>
      <c r="O22" s="194">
        <f>-O16*HIDDEN!$J$2</f>
        <v>0</v>
      </c>
      <c r="P22" s="194">
        <f>-P16*HIDDEN!$J$2</f>
        <v>0</v>
      </c>
      <c r="Q22" s="194">
        <f>-Q16*HIDDEN!$J$2</f>
        <v>0</v>
      </c>
      <c r="R22" s="194">
        <f>-R16*HIDDEN!$J$2</f>
        <v>0</v>
      </c>
      <c r="S22" s="194">
        <f>-S16*HIDDEN!$J$2</f>
        <v>0</v>
      </c>
      <c r="T22" s="194">
        <f>-T16*HIDDEN!$J$2</f>
        <v>0</v>
      </c>
      <c r="U22" s="194">
        <f>-U16*HIDDEN!$J$2</f>
        <v>0</v>
      </c>
      <c r="V22" s="194">
        <f>-V16*HIDDEN!$J$2</f>
        <v>0</v>
      </c>
      <c r="W22" s="194">
        <f>-W16*HIDDEN!$J$2</f>
        <v>0</v>
      </c>
      <c r="X22" s="194">
        <f>-X16*HIDDEN!$J$2</f>
        <v>0</v>
      </c>
      <c r="Y22" s="194">
        <f>-Y16*HIDDEN!$J$2</f>
        <v>0</v>
      </c>
      <c r="Z22" s="194">
        <f>-Z16*HIDDEN!$J$2</f>
        <v>0</v>
      </c>
      <c r="AA22" s="194">
        <f>-AA16*HIDDEN!$J$2</f>
        <v>0</v>
      </c>
      <c r="AB22" s="194">
        <f>-AB16*HIDDEN!$J$2</f>
        <v>0</v>
      </c>
      <c r="AC22" s="194">
        <f>-AC16*HIDDEN!$J$2</f>
        <v>0</v>
      </c>
      <c r="AD22" s="194">
        <f>-AD16*HIDDEN!$J$2</f>
        <v>0</v>
      </c>
      <c r="AE22" s="194">
        <f>-AE16*HIDDEN!$J$2</f>
        <v>0</v>
      </c>
      <c r="AF22" s="194">
        <f>-AF16*HIDDEN!$J$2</f>
        <v>0</v>
      </c>
      <c r="AG22" s="194">
        <f>-AG16*HIDDEN!$J$2</f>
        <v>0</v>
      </c>
      <c r="AH22" s="194">
        <f>-AH16*HIDDEN!$J$2</f>
        <v>0</v>
      </c>
      <c r="AI22" s="726">
        <f t="shared" ref="AI22:AI25" si="18">SUM(E22:AH22)</f>
        <v>0</v>
      </c>
    </row>
    <row r="23" spans="1:37">
      <c r="A23" s="30"/>
      <c r="B23" s="61" t="s">
        <v>105</v>
      </c>
      <c r="C23" s="580" t="s">
        <v>356</v>
      </c>
      <c r="D23" s="31" t="s">
        <v>179</v>
      </c>
      <c r="E23" s="193">
        <f>-E19*HIDDEN!$J$2</f>
        <v>0</v>
      </c>
      <c r="F23" s="194">
        <f>-F19*HIDDEN!$J$2</f>
        <v>0</v>
      </c>
      <c r="G23" s="194">
        <f>-G19*HIDDEN!$J$2</f>
        <v>0</v>
      </c>
      <c r="H23" s="194">
        <f>-H19*HIDDEN!$J$2</f>
        <v>0</v>
      </c>
      <c r="I23" s="194">
        <f>-I19*HIDDEN!$J$2</f>
        <v>0</v>
      </c>
      <c r="J23" s="194">
        <f>-J19*HIDDEN!$J$2</f>
        <v>0</v>
      </c>
      <c r="K23" s="194">
        <f>-K19*HIDDEN!$J$2</f>
        <v>0</v>
      </c>
      <c r="L23" s="194">
        <f>-L19*HIDDEN!$J$2</f>
        <v>0</v>
      </c>
      <c r="M23" s="194">
        <f>-M19*HIDDEN!$J$2</f>
        <v>0</v>
      </c>
      <c r="N23" s="194">
        <f>-N19*HIDDEN!$J$2</f>
        <v>0</v>
      </c>
      <c r="O23" s="194">
        <f>-O19*HIDDEN!$J$2</f>
        <v>0</v>
      </c>
      <c r="P23" s="194">
        <f>-P19*HIDDEN!$J$2</f>
        <v>0</v>
      </c>
      <c r="Q23" s="194">
        <f>-Q19*HIDDEN!$J$2</f>
        <v>0</v>
      </c>
      <c r="R23" s="194">
        <f>-R19*HIDDEN!$J$2</f>
        <v>0</v>
      </c>
      <c r="S23" s="194">
        <f>-S19*HIDDEN!$J$2</f>
        <v>0</v>
      </c>
      <c r="T23" s="194">
        <f>-T19*HIDDEN!$J$2</f>
        <v>0</v>
      </c>
      <c r="U23" s="194">
        <f>-U19*HIDDEN!$J$2</f>
        <v>0</v>
      </c>
      <c r="V23" s="194">
        <f>-V19*HIDDEN!$J$2</f>
        <v>0</v>
      </c>
      <c r="W23" s="194">
        <f>-W19*HIDDEN!$J$2</f>
        <v>0</v>
      </c>
      <c r="X23" s="194">
        <f>-X19*HIDDEN!$J$2</f>
        <v>0</v>
      </c>
      <c r="Y23" s="194">
        <f>-Y19*HIDDEN!$J$2</f>
        <v>0</v>
      </c>
      <c r="Z23" s="194">
        <f>-Z19*HIDDEN!$J$2</f>
        <v>0</v>
      </c>
      <c r="AA23" s="194">
        <f>-AA19*HIDDEN!$J$2</f>
        <v>0</v>
      </c>
      <c r="AB23" s="194">
        <f>-AB19*HIDDEN!$J$2</f>
        <v>0</v>
      </c>
      <c r="AC23" s="194">
        <f>-AC19*HIDDEN!$J$2</f>
        <v>0</v>
      </c>
      <c r="AD23" s="194">
        <f>-AD19*HIDDEN!$J$2</f>
        <v>0</v>
      </c>
      <c r="AE23" s="194">
        <f>-AE19*HIDDEN!$J$2</f>
        <v>0</v>
      </c>
      <c r="AF23" s="194">
        <f>-AF19*HIDDEN!$J$2</f>
        <v>0</v>
      </c>
      <c r="AG23" s="194">
        <f>-AG19*HIDDEN!$J$2</f>
        <v>0</v>
      </c>
      <c r="AH23" s="194">
        <f>-AH19*HIDDEN!$J$2</f>
        <v>0</v>
      </c>
      <c r="AI23" s="726">
        <f t="shared" si="18"/>
        <v>0</v>
      </c>
    </row>
    <row r="24" spans="1:37">
      <c r="A24" s="30"/>
      <c r="B24" s="61" t="s">
        <v>116</v>
      </c>
      <c r="C24" s="580" t="s">
        <v>199</v>
      </c>
      <c r="D24" s="31" t="s">
        <v>179</v>
      </c>
      <c r="E24" s="193">
        <f>'5. DL soc.econom. analīze'!D29</f>
        <v>0</v>
      </c>
      <c r="F24" s="194">
        <f>'5. DL soc.econom. analīze'!E29</f>
        <v>0</v>
      </c>
      <c r="G24" s="194">
        <f>'5. DL soc.econom. analīze'!F29</f>
        <v>0</v>
      </c>
      <c r="H24" s="194">
        <f>'5. DL soc.econom. analīze'!G29</f>
        <v>0</v>
      </c>
      <c r="I24" s="194">
        <f>'5. DL soc.econom. analīze'!H29</f>
        <v>0</v>
      </c>
      <c r="J24" s="194">
        <f>'5. DL soc.econom. analīze'!I29</f>
        <v>0</v>
      </c>
      <c r="K24" s="194">
        <f>'5. DL soc.econom. analīze'!J29</f>
        <v>0</v>
      </c>
      <c r="L24" s="194">
        <f>'5. DL soc.econom. analīze'!K29</f>
        <v>0</v>
      </c>
      <c r="M24" s="194">
        <f>'5. DL soc.econom. analīze'!L29</f>
        <v>0</v>
      </c>
      <c r="N24" s="194">
        <f>'5. DL soc.econom. analīze'!M29</f>
        <v>0</v>
      </c>
      <c r="O24" s="194">
        <f>'5. DL soc.econom. analīze'!N29</f>
        <v>0</v>
      </c>
      <c r="P24" s="194">
        <f>'5. DL soc.econom. analīze'!O29</f>
        <v>0</v>
      </c>
      <c r="Q24" s="194">
        <f>'5. DL soc.econom. analīze'!P29</f>
        <v>0</v>
      </c>
      <c r="R24" s="194">
        <f>'5. DL soc.econom. analīze'!Q29</f>
        <v>0</v>
      </c>
      <c r="S24" s="194">
        <f>'5. DL soc.econom. analīze'!R29</f>
        <v>0</v>
      </c>
      <c r="T24" s="194">
        <f>'5. DL soc.econom. analīze'!S29</f>
        <v>0</v>
      </c>
      <c r="U24" s="194">
        <f>'5. DL soc.econom. analīze'!T29</f>
        <v>0</v>
      </c>
      <c r="V24" s="194">
        <f>'5. DL soc.econom. analīze'!U29</f>
        <v>0</v>
      </c>
      <c r="W24" s="194">
        <f>'5. DL soc.econom. analīze'!V29</f>
        <v>0</v>
      </c>
      <c r="X24" s="194">
        <f>'5. DL soc.econom. analīze'!W29</f>
        <v>0</v>
      </c>
      <c r="Y24" s="194">
        <f>'5. DL soc.econom. analīze'!X29</f>
        <v>0</v>
      </c>
      <c r="Z24" s="194">
        <f>'5. DL soc.econom. analīze'!Y29</f>
        <v>0</v>
      </c>
      <c r="AA24" s="194">
        <f>'5. DL soc.econom. analīze'!Z29</f>
        <v>0</v>
      </c>
      <c r="AB24" s="194">
        <f>'5. DL soc.econom. analīze'!AA29</f>
        <v>0</v>
      </c>
      <c r="AC24" s="194">
        <f>'5. DL soc.econom. analīze'!AB29</f>
        <v>0</v>
      </c>
      <c r="AD24" s="194">
        <f>'5. DL soc.econom. analīze'!AC29</f>
        <v>0</v>
      </c>
      <c r="AE24" s="194">
        <f>'5. DL soc.econom. analīze'!AD29</f>
        <v>0</v>
      </c>
      <c r="AF24" s="194">
        <f>'5. DL soc.econom. analīze'!AE29</f>
        <v>0</v>
      </c>
      <c r="AG24" s="194">
        <f>'5. DL soc.econom. analīze'!AF29</f>
        <v>0</v>
      </c>
      <c r="AH24" s="194">
        <f>'5. DL soc.econom. analīze'!AG29</f>
        <v>0</v>
      </c>
      <c r="AI24" s="726">
        <f t="shared" si="18"/>
        <v>0</v>
      </c>
    </row>
    <row r="25" spans="1:37" s="51" customFormat="1">
      <c r="A25" s="53"/>
      <c r="B25" s="54">
        <v>7</v>
      </c>
      <c r="C25" s="54" t="s">
        <v>118</v>
      </c>
      <c r="D25" s="89" t="s">
        <v>179</v>
      </c>
      <c r="E25" s="195">
        <f t="shared" ref="E25:AH25" si="19">E21+E14+E13</f>
        <v>0</v>
      </c>
      <c r="F25" s="196">
        <f>F21+F14+F13</f>
        <v>0</v>
      </c>
      <c r="G25" s="196">
        <f t="shared" si="19"/>
        <v>0</v>
      </c>
      <c r="H25" s="196">
        <f t="shared" si="19"/>
        <v>0</v>
      </c>
      <c r="I25" s="196">
        <f t="shared" si="19"/>
        <v>0</v>
      </c>
      <c r="J25" s="196">
        <f t="shared" si="19"/>
        <v>0</v>
      </c>
      <c r="K25" s="196">
        <f t="shared" si="19"/>
        <v>0</v>
      </c>
      <c r="L25" s="196">
        <f t="shared" si="19"/>
        <v>0</v>
      </c>
      <c r="M25" s="196">
        <f>M21+M14+M13</f>
        <v>0</v>
      </c>
      <c r="N25" s="196">
        <f t="shared" si="19"/>
        <v>0</v>
      </c>
      <c r="O25" s="196">
        <f t="shared" si="19"/>
        <v>0</v>
      </c>
      <c r="P25" s="196">
        <f t="shared" si="19"/>
        <v>0</v>
      </c>
      <c r="Q25" s="196">
        <f t="shared" si="19"/>
        <v>0</v>
      </c>
      <c r="R25" s="196">
        <f t="shared" si="19"/>
        <v>0</v>
      </c>
      <c r="S25" s="196">
        <f t="shared" si="19"/>
        <v>0</v>
      </c>
      <c r="T25" s="196">
        <f t="shared" si="19"/>
        <v>0</v>
      </c>
      <c r="U25" s="196">
        <f t="shared" si="19"/>
        <v>0</v>
      </c>
      <c r="V25" s="196">
        <f t="shared" si="19"/>
        <v>0</v>
      </c>
      <c r="W25" s="196">
        <f t="shared" si="19"/>
        <v>0</v>
      </c>
      <c r="X25" s="196">
        <f t="shared" si="19"/>
        <v>0</v>
      </c>
      <c r="Y25" s="196">
        <f t="shared" si="19"/>
        <v>0</v>
      </c>
      <c r="Z25" s="196">
        <f t="shared" si="19"/>
        <v>0</v>
      </c>
      <c r="AA25" s="196">
        <f t="shared" si="19"/>
        <v>0</v>
      </c>
      <c r="AB25" s="196">
        <f t="shared" si="19"/>
        <v>0</v>
      </c>
      <c r="AC25" s="196">
        <f t="shared" si="19"/>
        <v>0</v>
      </c>
      <c r="AD25" s="196">
        <f t="shared" si="19"/>
        <v>0</v>
      </c>
      <c r="AE25" s="196">
        <f t="shared" si="19"/>
        <v>0</v>
      </c>
      <c r="AF25" s="196">
        <f t="shared" si="19"/>
        <v>0</v>
      </c>
      <c r="AG25" s="196">
        <f t="shared" si="19"/>
        <v>0</v>
      </c>
      <c r="AH25" s="196">
        <f t="shared" si="19"/>
        <v>0</v>
      </c>
      <c r="AI25" s="202">
        <f t="shared" si="18"/>
        <v>0</v>
      </c>
    </row>
    <row r="26" spans="1:37" s="51" customFormat="1">
      <c r="A26" s="62"/>
      <c r="B26" s="79">
        <v>8</v>
      </c>
      <c r="C26" s="63" t="s">
        <v>12</v>
      </c>
      <c r="D26" s="64" t="s">
        <v>179</v>
      </c>
      <c r="E26" s="727">
        <f>E25+E12</f>
        <v>0</v>
      </c>
      <c r="F26" s="227">
        <f t="shared" ref="F26:AH26" si="20">F25+F12</f>
        <v>0</v>
      </c>
      <c r="G26" s="227">
        <f>G25+G12</f>
        <v>0</v>
      </c>
      <c r="H26" s="227">
        <f t="shared" si="20"/>
        <v>0</v>
      </c>
      <c r="I26" s="227">
        <f t="shared" si="20"/>
        <v>0</v>
      </c>
      <c r="J26" s="227">
        <f t="shared" si="20"/>
        <v>0</v>
      </c>
      <c r="K26" s="227">
        <f t="shared" si="20"/>
        <v>0</v>
      </c>
      <c r="L26" s="227">
        <f t="shared" si="20"/>
        <v>0</v>
      </c>
      <c r="M26" s="227">
        <f>M25+M12</f>
        <v>0</v>
      </c>
      <c r="N26" s="227">
        <f t="shared" si="20"/>
        <v>0</v>
      </c>
      <c r="O26" s="227">
        <f t="shared" si="20"/>
        <v>0</v>
      </c>
      <c r="P26" s="227">
        <f t="shared" si="20"/>
        <v>0</v>
      </c>
      <c r="Q26" s="227">
        <f t="shared" si="20"/>
        <v>0</v>
      </c>
      <c r="R26" s="227">
        <f t="shared" si="20"/>
        <v>0</v>
      </c>
      <c r="S26" s="227">
        <f t="shared" si="20"/>
        <v>0</v>
      </c>
      <c r="T26" s="227">
        <f t="shared" si="20"/>
        <v>0</v>
      </c>
      <c r="U26" s="227">
        <f t="shared" si="20"/>
        <v>0</v>
      </c>
      <c r="V26" s="227">
        <f t="shared" si="20"/>
        <v>0</v>
      </c>
      <c r="W26" s="227">
        <f t="shared" si="20"/>
        <v>0</v>
      </c>
      <c r="X26" s="227">
        <f t="shared" si="20"/>
        <v>0</v>
      </c>
      <c r="Y26" s="227">
        <f t="shared" si="20"/>
        <v>0</v>
      </c>
      <c r="Z26" s="227">
        <f t="shared" si="20"/>
        <v>0</v>
      </c>
      <c r="AA26" s="227">
        <f t="shared" si="20"/>
        <v>0</v>
      </c>
      <c r="AB26" s="227">
        <f t="shared" si="20"/>
        <v>0</v>
      </c>
      <c r="AC26" s="227">
        <f t="shared" si="20"/>
        <v>0</v>
      </c>
      <c r="AD26" s="227">
        <f t="shared" si="20"/>
        <v>0</v>
      </c>
      <c r="AE26" s="227">
        <f t="shared" si="20"/>
        <v>0</v>
      </c>
      <c r="AF26" s="227">
        <f t="shared" si="20"/>
        <v>0</v>
      </c>
      <c r="AG26" s="227">
        <f t="shared" si="20"/>
        <v>0</v>
      </c>
      <c r="AH26" s="227">
        <f t="shared" si="20"/>
        <v>0</v>
      </c>
      <c r="AI26" s="728">
        <f>SUM(E26:AH26)</f>
        <v>0</v>
      </c>
    </row>
    <row r="28" spans="1:37">
      <c r="A28" s="164"/>
      <c r="B28" s="164"/>
      <c r="C28" s="164"/>
      <c r="D28" s="164"/>
      <c r="E28" s="165"/>
      <c r="F28" s="165"/>
      <c r="G28" s="165"/>
      <c r="H28" s="165"/>
      <c r="I28" s="165"/>
      <c r="J28" s="165"/>
      <c r="K28" s="165"/>
      <c r="L28" s="165"/>
      <c r="M28" s="165"/>
      <c r="N28" s="165"/>
      <c r="O28" s="165"/>
      <c r="P28" s="165"/>
      <c r="Q28" s="165"/>
      <c r="R28" s="165"/>
      <c r="S28" s="165"/>
      <c r="T28" s="165"/>
      <c r="U28" s="165"/>
      <c r="V28" s="165"/>
      <c r="W28" s="165"/>
      <c r="X28" s="165"/>
      <c r="Y28" s="165"/>
      <c r="Z28" s="165"/>
      <c r="AA28" s="165"/>
      <c r="AB28" s="165"/>
      <c r="AC28" s="165"/>
      <c r="AD28" s="165"/>
      <c r="AE28" s="165"/>
      <c r="AF28" s="165"/>
      <c r="AG28" s="165"/>
      <c r="AH28" s="165"/>
      <c r="AI28" s="166"/>
    </row>
    <row r="29" spans="1:37" ht="14.25" customHeight="1">
      <c r="E29" s="464"/>
      <c r="F29" s="69"/>
      <c r="G29" s="69"/>
      <c r="H29" s="69"/>
      <c r="I29" s="69"/>
      <c r="J29" s="69"/>
      <c r="K29" s="69"/>
      <c r="L29" s="69"/>
    </row>
    <row r="30" spans="1:37">
      <c r="E30" s="69"/>
      <c r="F30" s="466"/>
      <c r="G30" s="729"/>
      <c r="H30" s="69"/>
      <c r="I30" s="730"/>
      <c r="J30" s="729"/>
      <c r="K30" s="69"/>
      <c r="L30" s="69"/>
    </row>
    <row r="31" spans="1:37">
      <c r="E31" s="69"/>
      <c r="F31" s="466"/>
      <c r="G31" s="729"/>
      <c r="H31" s="69"/>
      <c r="I31" s="730"/>
      <c r="J31" s="729"/>
      <c r="K31" s="69"/>
      <c r="L31" s="69"/>
    </row>
    <row r="32" spans="1:37">
      <c r="E32" s="69"/>
      <c r="F32" s="466"/>
      <c r="G32" s="729"/>
      <c r="H32" s="69"/>
      <c r="I32" s="730"/>
      <c r="J32" s="729"/>
      <c r="K32" s="69"/>
      <c r="L32" s="69"/>
    </row>
    <row r="33" spans="2:15">
      <c r="E33" s="69"/>
      <c r="F33" s="466"/>
      <c r="G33" s="729"/>
      <c r="H33" s="69"/>
      <c r="I33" s="730"/>
      <c r="J33" s="729"/>
      <c r="K33" s="77"/>
      <c r="L33" s="77"/>
      <c r="M33" s="77"/>
      <c r="N33" s="77"/>
      <c r="O33" s="77"/>
    </row>
    <row r="34" spans="2:15">
      <c r="F34" s="82"/>
      <c r="G34" s="731"/>
      <c r="H34" s="77"/>
      <c r="I34" s="730"/>
      <c r="J34" s="729"/>
      <c r="K34" s="83"/>
      <c r="L34" s="77"/>
      <c r="M34" s="77"/>
      <c r="N34" s="77"/>
      <c r="O34" s="77"/>
    </row>
    <row r="35" spans="2:15">
      <c r="F35" s="82"/>
      <c r="G35" s="638"/>
      <c r="H35" s="77"/>
      <c r="I35" s="730"/>
      <c r="J35" s="732"/>
      <c r="K35" s="77"/>
      <c r="L35" s="77"/>
      <c r="M35" s="77"/>
      <c r="N35" s="77"/>
      <c r="O35" s="77"/>
    </row>
    <row r="36" spans="2:15">
      <c r="F36" s="82"/>
      <c r="G36" s="638"/>
      <c r="H36" s="77"/>
      <c r="I36" s="730"/>
      <c r="J36" s="732"/>
      <c r="K36" s="77"/>
      <c r="L36" s="77"/>
      <c r="M36" s="77"/>
      <c r="N36" s="77"/>
      <c r="O36" s="77"/>
    </row>
    <row r="37" spans="2:15">
      <c r="F37" s="82"/>
      <c r="G37" s="638"/>
      <c r="H37" s="77"/>
      <c r="I37" s="730"/>
      <c r="J37" s="732"/>
      <c r="K37" s="77"/>
      <c r="L37" s="77"/>
      <c r="M37" s="77"/>
      <c r="N37" s="77"/>
      <c r="O37" s="77"/>
    </row>
    <row r="38" spans="2:15">
      <c r="F38" s="82"/>
      <c r="G38" s="638"/>
      <c r="H38" s="77"/>
      <c r="I38" s="730"/>
      <c r="J38" s="732"/>
      <c r="K38" s="77"/>
      <c r="L38" s="77"/>
      <c r="M38" s="77"/>
      <c r="N38" s="77"/>
      <c r="O38" s="77"/>
    </row>
    <row r="39" spans="2:15">
      <c r="B39" s="93"/>
      <c r="F39" s="82"/>
      <c r="G39" s="638"/>
      <c r="H39" s="77"/>
      <c r="I39" s="730"/>
      <c r="J39" s="732"/>
      <c r="K39" s="69"/>
      <c r="L39" s="69"/>
    </row>
    <row r="40" spans="2:15">
      <c r="F40" s="82"/>
      <c r="G40" s="638"/>
      <c r="I40" s="730"/>
      <c r="J40" s="732"/>
      <c r="K40" s="69"/>
      <c r="L40" s="69"/>
    </row>
    <row r="41" spans="2:15">
      <c r="C41" s="51"/>
      <c r="F41" s="725"/>
      <c r="I41" s="733"/>
      <c r="J41" s="730"/>
      <c r="K41" s="69"/>
      <c r="L41" s="69"/>
    </row>
    <row r="42" spans="2:15">
      <c r="C42" s="51"/>
      <c r="F42" s="725"/>
      <c r="I42" s="733"/>
      <c r="J42" s="69"/>
      <c r="K42" s="69"/>
      <c r="L42" s="69"/>
    </row>
    <row r="43" spans="2:15">
      <c r="F43" s="82"/>
      <c r="G43" s="734"/>
      <c r="I43" s="466"/>
      <c r="J43" s="654"/>
      <c r="K43" s="69"/>
      <c r="L43" s="69"/>
    </row>
    <row r="44" spans="2:15">
      <c r="F44" s="82"/>
      <c r="G44" s="734"/>
      <c r="I44" s="466"/>
      <c r="J44" s="654"/>
      <c r="K44" s="69"/>
      <c r="L44" s="69"/>
    </row>
    <row r="45" spans="2:15">
      <c r="C45" s="51"/>
      <c r="F45" s="725"/>
      <c r="I45" s="735"/>
      <c r="J45" s="466"/>
      <c r="K45" s="69"/>
      <c r="L45" s="69"/>
    </row>
    <row r="46" spans="2:15">
      <c r="I46" s="69"/>
      <c r="J46" s="69"/>
      <c r="K46" s="69"/>
      <c r="L46" s="69"/>
    </row>
    <row r="47" spans="2:15" hidden="1">
      <c r="C47" s="34"/>
      <c r="F47" s="82"/>
      <c r="I47" s="82"/>
    </row>
    <row r="48" spans="2:15">
      <c r="C48" s="51"/>
      <c r="F48" s="725"/>
      <c r="I48" s="725"/>
    </row>
  </sheetData>
  <sheetProtection password="9929" sheet="1" objects="1" scenarios="1" formatCells="0" formatColumns="0" formatRows="0"/>
  <mergeCells count="2">
    <mergeCell ref="A1:C1"/>
    <mergeCell ref="A2:C2"/>
  </mergeCells>
  <phoneticPr fontId="8" type="noConversion"/>
  <printOptions horizontalCentered="1"/>
  <pageMargins left="0.11811023622047245" right="0.11811023622047245" top="0.98425196850393704" bottom="0.98425196850393704" header="0.51181102362204722" footer="0.51181102362204722"/>
  <pageSetup paperSize="8" scale="47" orientation="landscape" r:id="rId1"/>
  <headerFooter alignWithMargins="0">
    <oddHeader>&amp;CSociālekonomiskās naudas plūsmas aprēķināšana&amp;R8.pielikums</oddHead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3"/>
    <pageSetUpPr fitToPage="1"/>
  </sheetPr>
  <dimension ref="A1:AO61"/>
  <sheetViews>
    <sheetView showGridLines="0" zoomScale="90" zoomScaleNormal="90" workbookViewId="0">
      <pane xSplit="5" ySplit="4" topLeftCell="F5" activePane="bottomRight" state="frozen"/>
      <selection pane="topRight" activeCell="F1" sqref="F1"/>
      <selection pane="bottomLeft" activeCell="A5" sqref="A5"/>
      <selection pane="bottomRight" sqref="A1:F1"/>
    </sheetView>
  </sheetViews>
  <sheetFormatPr defaultColWidth="11" defaultRowHeight="12.75"/>
  <cols>
    <col min="1" max="1" width="3.85546875" style="12" customWidth="1"/>
    <col min="2" max="2" width="6.140625" style="12" customWidth="1"/>
    <col min="3" max="3" width="6.42578125" style="12" customWidth="1"/>
    <col min="4" max="4" width="48.140625" style="12" customWidth="1"/>
    <col min="5" max="5" width="10" style="15" customWidth="1"/>
    <col min="6" max="6" width="11.28515625" style="12" customWidth="1"/>
    <col min="7" max="7" width="13.140625" style="12" customWidth="1"/>
    <col min="8" max="8" width="10" style="12" customWidth="1"/>
    <col min="9" max="9" width="13.85546875" style="12" customWidth="1"/>
    <col min="10" max="35" width="10" style="12" customWidth="1"/>
    <col min="36" max="36" width="10.5703125" style="12" customWidth="1"/>
    <col min="37" max="37" width="14.85546875" style="65" hidden="1" customWidth="1"/>
    <col min="38" max="16384" width="11" style="13"/>
  </cols>
  <sheetData>
    <row r="1" spans="1:41" ht="27" customHeight="1">
      <c r="A1" s="1070" t="s">
        <v>326</v>
      </c>
      <c r="B1" s="1070"/>
      <c r="C1" s="1070"/>
      <c r="D1" s="1070"/>
      <c r="E1" s="1070"/>
      <c r="F1" s="1070"/>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row>
    <row r="2" spans="1:41" s="37" customFormat="1" ht="24.95" customHeight="1">
      <c r="A2" s="171" t="s">
        <v>175</v>
      </c>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row>
    <row r="3" spans="1:41">
      <c r="A3" s="279"/>
      <c r="B3" s="150"/>
      <c r="C3" s="150"/>
      <c r="D3" s="268"/>
      <c r="E3" s="268"/>
      <c r="F3" s="280" t="str">
        <f>'10. AL soc.ekonom. anal.'!E3</f>
        <v>0 / 1</v>
      </c>
      <c r="G3" s="280">
        <f>'10. AL soc.ekonom. anal.'!F3</f>
        <v>2</v>
      </c>
      <c r="H3" s="280">
        <f>'10. AL soc.ekonom. anal.'!G3</f>
        <v>3</v>
      </c>
      <c r="I3" s="280">
        <f>'10. AL soc.ekonom. anal.'!H3</f>
        <v>4</v>
      </c>
      <c r="J3" s="280">
        <f>'10. AL soc.ekonom. anal.'!I3</f>
        <v>5</v>
      </c>
      <c r="K3" s="280">
        <f>'10. AL soc.ekonom. anal.'!J3</f>
        <v>6</v>
      </c>
      <c r="L3" s="280">
        <f>'10. AL soc.ekonom. anal.'!K3</f>
        <v>7</v>
      </c>
      <c r="M3" s="280">
        <f>'10. AL soc.ekonom. anal.'!L3</f>
        <v>8</v>
      </c>
      <c r="N3" s="280">
        <f>'10. AL soc.ekonom. anal.'!M3</f>
        <v>9</v>
      </c>
      <c r="O3" s="280">
        <f>'10. AL soc.ekonom. anal.'!N3</f>
        <v>10</v>
      </c>
      <c r="P3" s="280">
        <f>'10. AL soc.ekonom. anal.'!O3</f>
        <v>11</v>
      </c>
      <c r="Q3" s="280">
        <f>'10. AL soc.ekonom. anal.'!P3</f>
        <v>12</v>
      </c>
      <c r="R3" s="280">
        <f>'10. AL soc.ekonom. anal.'!Q3</f>
        <v>13</v>
      </c>
      <c r="S3" s="280">
        <f>'10. AL soc.ekonom. anal.'!R3</f>
        <v>14</v>
      </c>
      <c r="T3" s="280">
        <f>'10. AL soc.ekonom. anal.'!S3</f>
        <v>15</v>
      </c>
      <c r="U3" s="280">
        <f>'10. AL soc.ekonom. anal.'!T3</f>
        <v>16</v>
      </c>
      <c r="V3" s="280">
        <f>'10. AL soc.ekonom. anal.'!U3</f>
        <v>17</v>
      </c>
      <c r="W3" s="280">
        <f>'10. AL soc.ekonom. anal.'!V3</f>
        <v>18</v>
      </c>
      <c r="X3" s="280">
        <f>'10. AL soc.ekonom. anal.'!W3</f>
        <v>19</v>
      </c>
      <c r="Y3" s="280">
        <f>'10. AL soc.ekonom. anal.'!X3</f>
        <v>20</v>
      </c>
      <c r="Z3" s="280">
        <f>'10. AL soc.ekonom. anal.'!Y3</f>
        <v>21</v>
      </c>
      <c r="AA3" s="280">
        <f>'10. AL soc.ekonom. anal.'!Z3</f>
        <v>22</v>
      </c>
      <c r="AB3" s="280">
        <f>'10. AL soc.ekonom. anal.'!AA3</f>
        <v>23</v>
      </c>
      <c r="AC3" s="280">
        <f>'10. AL soc.ekonom. anal.'!AB3</f>
        <v>24</v>
      </c>
      <c r="AD3" s="280">
        <f>'10. AL soc.ekonom. anal.'!AC3</f>
        <v>25</v>
      </c>
      <c r="AE3" s="280">
        <f>'10. AL soc.ekonom. anal.'!AD3</f>
        <v>26</v>
      </c>
      <c r="AF3" s="280">
        <f>'10. AL soc.ekonom. anal.'!AE3</f>
        <v>27</v>
      </c>
      <c r="AG3" s="280">
        <f>'10. AL soc.ekonom. anal.'!AF3</f>
        <v>28</v>
      </c>
      <c r="AH3" s="280">
        <f>'10. AL soc.ekonom. anal.'!AG3</f>
        <v>29</v>
      </c>
      <c r="AI3" s="280">
        <f>'10. AL soc.ekonom. anal.'!AH3</f>
        <v>30</v>
      </c>
      <c r="AJ3" s="281" t="s">
        <v>2</v>
      </c>
      <c r="AL3" s="14"/>
      <c r="AM3" s="14"/>
      <c r="AN3" s="14"/>
      <c r="AO3" s="14"/>
    </row>
    <row r="4" spans="1:41" s="46" customFormat="1">
      <c r="A4" s="254">
        <v>1</v>
      </c>
      <c r="B4" s="207" t="s">
        <v>120</v>
      </c>
      <c r="C4" s="207"/>
      <c r="D4" s="207"/>
      <c r="E4" s="160" t="s">
        <v>1</v>
      </c>
      <c r="F4" s="161" t="str">
        <f>'10. AL soc.ekonom. anal.'!E4</f>
        <v>2014-Izvēlieties gadu</v>
      </c>
      <c r="G4" s="161" t="e">
        <f>'10. AL soc.ekonom. anal.'!F4</f>
        <v>#VALUE!</v>
      </c>
      <c r="H4" s="161" t="e">
        <f>'10. AL soc.ekonom. anal.'!G4</f>
        <v>#VALUE!</v>
      </c>
      <c r="I4" s="161" t="e">
        <f>'10. AL soc.ekonom. anal.'!H4</f>
        <v>#VALUE!</v>
      </c>
      <c r="J4" s="161" t="e">
        <f>'10. AL soc.ekonom. anal.'!I4</f>
        <v>#VALUE!</v>
      </c>
      <c r="K4" s="161" t="e">
        <f>'10. AL soc.ekonom. anal.'!J4</f>
        <v>#VALUE!</v>
      </c>
      <c r="L4" s="161" t="e">
        <f>'10. AL soc.ekonom. anal.'!K4</f>
        <v>#VALUE!</v>
      </c>
      <c r="M4" s="161" t="e">
        <f>'10. AL soc.ekonom. anal.'!L4</f>
        <v>#VALUE!</v>
      </c>
      <c r="N4" s="161" t="e">
        <f>'10. AL soc.ekonom. anal.'!M4</f>
        <v>#VALUE!</v>
      </c>
      <c r="O4" s="161" t="e">
        <f>'10. AL soc.ekonom. anal.'!N4</f>
        <v>#VALUE!</v>
      </c>
      <c r="P4" s="161" t="e">
        <f>'10. AL soc.ekonom. anal.'!O4</f>
        <v>#VALUE!</v>
      </c>
      <c r="Q4" s="161" t="e">
        <f>'10. AL soc.ekonom. anal.'!P4</f>
        <v>#VALUE!</v>
      </c>
      <c r="R4" s="161" t="e">
        <f>'10. AL soc.ekonom. anal.'!Q4</f>
        <v>#VALUE!</v>
      </c>
      <c r="S4" s="161" t="e">
        <f>'10. AL soc.ekonom. anal.'!R4</f>
        <v>#VALUE!</v>
      </c>
      <c r="T4" s="161" t="e">
        <f>'10. AL soc.ekonom. anal.'!S4</f>
        <v>#VALUE!</v>
      </c>
      <c r="U4" s="161" t="e">
        <f>'10. AL soc.ekonom. anal.'!T4</f>
        <v>#VALUE!</v>
      </c>
      <c r="V4" s="161" t="e">
        <f>'10. AL soc.ekonom. anal.'!U4</f>
        <v>#VALUE!</v>
      </c>
      <c r="W4" s="161" t="e">
        <f>'10. AL soc.ekonom. anal.'!V4</f>
        <v>#VALUE!</v>
      </c>
      <c r="X4" s="161" t="e">
        <f>'10. AL soc.ekonom. anal.'!W4</f>
        <v>#VALUE!</v>
      </c>
      <c r="Y4" s="161" t="e">
        <f>'10. AL soc.ekonom. anal.'!X4</f>
        <v>#VALUE!</v>
      </c>
      <c r="Z4" s="161" t="e">
        <f>'10. AL soc.ekonom. anal.'!Y4</f>
        <v>#VALUE!</v>
      </c>
      <c r="AA4" s="161" t="e">
        <f>'10. AL soc.ekonom. anal.'!Z4</f>
        <v>#VALUE!</v>
      </c>
      <c r="AB4" s="161" t="e">
        <f>'10. AL soc.ekonom. anal.'!AA4</f>
        <v>#VALUE!</v>
      </c>
      <c r="AC4" s="161" t="e">
        <f>'10. AL soc.ekonom. anal.'!AB4</f>
        <v>#VALUE!</v>
      </c>
      <c r="AD4" s="161" t="e">
        <f>'10. AL soc.ekonom. anal.'!AC4</f>
        <v>#VALUE!</v>
      </c>
      <c r="AE4" s="161" t="e">
        <f>'10. AL soc.ekonom. anal.'!AD4</f>
        <v>#VALUE!</v>
      </c>
      <c r="AF4" s="161" t="e">
        <f>'10. AL soc.ekonom. anal.'!AE4</f>
        <v>#VALUE!</v>
      </c>
      <c r="AG4" s="161" t="e">
        <f>'10. AL soc.ekonom. anal.'!AF4</f>
        <v>#VALUE!</v>
      </c>
      <c r="AH4" s="161" t="e">
        <f>'10. AL soc.ekonom. anal.'!AG4</f>
        <v>#VALUE!</v>
      </c>
      <c r="AI4" s="161" t="e">
        <f>'10. AL soc.ekonom. anal.'!AH4</f>
        <v>#VALUE!</v>
      </c>
      <c r="AJ4" s="188"/>
      <c r="AK4" s="65"/>
    </row>
    <row r="5" spans="1:41" s="37" customFormat="1">
      <c r="A5" s="65"/>
      <c r="B5" s="65"/>
      <c r="C5" s="65"/>
      <c r="D5" s="65"/>
      <c r="E5" s="67"/>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65"/>
      <c r="AL5" s="98"/>
    </row>
    <row r="6" spans="1:41" s="37" customFormat="1">
      <c r="A6" s="112"/>
      <c r="B6" s="113" t="s">
        <v>3</v>
      </c>
      <c r="C6" s="113" t="s">
        <v>357</v>
      </c>
      <c r="D6" s="113"/>
      <c r="E6" s="134" t="s">
        <v>179</v>
      </c>
      <c r="F6" s="275">
        <f>'4.DL Finansiālā ilgtspēja'!F8</f>
        <v>0</v>
      </c>
      <c r="G6" s="276">
        <f>'4.DL Finansiālā ilgtspēja'!G8</f>
        <v>0</v>
      </c>
      <c r="H6" s="276">
        <f>'4.DL Finansiālā ilgtspēja'!H8</f>
        <v>0</v>
      </c>
      <c r="I6" s="276">
        <f>'4.DL Finansiālā ilgtspēja'!I8</f>
        <v>0</v>
      </c>
      <c r="J6" s="276">
        <f>'4.DL Finansiālā ilgtspēja'!J8</f>
        <v>0</v>
      </c>
      <c r="K6" s="276">
        <f>'4.DL Finansiālā ilgtspēja'!K8</f>
        <v>0</v>
      </c>
      <c r="L6" s="276">
        <f>'4.DL Finansiālā ilgtspēja'!L8</f>
        <v>0</v>
      </c>
      <c r="M6" s="276">
        <f>'4.DL Finansiālā ilgtspēja'!M8</f>
        <v>0</v>
      </c>
      <c r="N6" s="276">
        <f>'4.DL Finansiālā ilgtspēja'!N8</f>
        <v>0</v>
      </c>
      <c r="O6" s="276">
        <f>'4.DL Finansiālā ilgtspēja'!O8</f>
        <v>0</v>
      </c>
      <c r="P6" s="276">
        <f>'4.DL Finansiālā ilgtspēja'!P8</f>
        <v>0</v>
      </c>
      <c r="Q6" s="276">
        <f>'4.DL Finansiālā ilgtspēja'!Q8</f>
        <v>0</v>
      </c>
      <c r="R6" s="276">
        <f>'4.DL Finansiālā ilgtspēja'!R8</f>
        <v>0</v>
      </c>
      <c r="S6" s="276">
        <f>'4.DL Finansiālā ilgtspēja'!S8</f>
        <v>0</v>
      </c>
      <c r="T6" s="276">
        <f>'4.DL Finansiālā ilgtspēja'!T8</f>
        <v>0</v>
      </c>
      <c r="U6" s="276">
        <f>'4.DL Finansiālā ilgtspēja'!U8</f>
        <v>0</v>
      </c>
      <c r="V6" s="276">
        <f>'4.DL Finansiālā ilgtspēja'!V8</f>
        <v>0</v>
      </c>
      <c r="W6" s="276">
        <f>'4.DL Finansiālā ilgtspēja'!W8</f>
        <v>0</v>
      </c>
      <c r="X6" s="276">
        <f>'4.DL Finansiālā ilgtspēja'!X8</f>
        <v>0</v>
      </c>
      <c r="Y6" s="276">
        <f>'4.DL Finansiālā ilgtspēja'!Y8</f>
        <v>0</v>
      </c>
      <c r="Z6" s="276">
        <f>'4.DL Finansiālā ilgtspēja'!Z8</f>
        <v>0</v>
      </c>
      <c r="AA6" s="276">
        <f>'4.DL Finansiālā ilgtspēja'!AA8</f>
        <v>0</v>
      </c>
      <c r="AB6" s="276">
        <f>'4.DL Finansiālā ilgtspēja'!AB8</f>
        <v>0</v>
      </c>
      <c r="AC6" s="276">
        <f>'4.DL Finansiālā ilgtspēja'!AC8</f>
        <v>0</v>
      </c>
      <c r="AD6" s="276">
        <f>'4.DL Finansiālā ilgtspēja'!AD8</f>
        <v>0</v>
      </c>
      <c r="AE6" s="276">
        <f>'4.DL Finansiālā ilgtspēja'!AE8</f>
        <v>0</v>
      </c>
      <c r="AF6" s="276">
        <f>'4.DL Finansiālā ilgtspēja'!AF8</f>
        <v>0</v>
      </c>
      <c r="AG6" s="276">
        <f>'4.DL Finansiālā ilgtspēja'!AG8</f>
        <v>0</v>
      </c>
      <c r="AH6" s="276">
        <f>'4.DL Finansiālā ilgtspēja'!AH8</f>
        <v>0</v>
      </c>
      <c r="AI6" s="276">
        <f>'4.DL Finansiālā ilgtspēja'!AI8</f>
        <v>0</v>
      </c>
      <c r="AJ6" s="736">
        <f>SUM(F6:AI6)</f>
        <v>0</v>
      </c>
      <c r="AK6" s="65" t="b">
        <f>AJ6='3. DL invest.n.pl.AR pr.'!AJ9</f>
        <v>1</v>
      </c>
    </row>
    <row r="7" spans="1:41" s="37" customFormat="1">
      <c r="A7" s="106"/>
      <c r="B7" s="37" t="s">
        <v>5</v>
      </c>
      <c r="C7" s="37" t="s">
        <v>10</v>
      </c>
      <c r="E7" s="137" t="s">
        <v>179</v>
      </c>
      <c r="F7" s="167">
        <f>'4.DL Finansiālā ilgtspēja'!F14</f>
        <v>0</v>
      </c>
      <c r="G7" s="168">
        <f>'4.DL Finansiālā ilgtspēja'!G14</f>
        <v>0</v>
      </c>
      <c r="H7" s="168">
        <f>'4.DL Finansiālā ilgtspēja'!H14</f>
        <v>0</v>
      </c>
      <c r="I7" s="168">
        <f>'4.DL Finansiālā ilgtspēja'!I14</f>
        <v>0</v>
      </c>
      <c r="J7" s="168">
        <f>'4.DL Finansiālā ilgtspēja'!J14</f>
        <v>0</v>
      </c>
      <c r="K7" s="168">
        <f>'4.DL Finansiālā ilgtspēja'!K14</f>
        <v>0</v>
      </c>
      <c r="L7" s="168">
        <f>'4.DL Finansiālā ilgtspēja'!L14</f>
        <v>0</v>
      </c>
      <c r="M7" s="168">
        <f>'4.DL Finansiālā ilgtspēja'!M14</f>
        <v>0</v>
      </c>
      <c r="N7" s="168">
        <f>'4.DL Finansiālā ilgtspēja'!N14</f>
        <v>0</v>
      </c>
      <c r="O7" s="168">
        <f>'4.DL Finansiālā ilgtspēja'!O14</f>
        <v>0</v>
      </c>
      <c r="P7" s="168">
        <f>'4.DL Finansiālā ilgtspēja'!P14</f>
        <v>0</v>
      </c>
      <c r="Q7" s="168">
        <f>'4.DL Finansiālā ilgtspēja'!Q14</f>
        <v>0</v>
      </c>
      <c r="R7" s="168">
        <f>'4.DL Finansiālā ilgtspēja'!R14</f>
        <v>0</v>
      </c>
      <c r="S7" s="168">
        <f>'4.DL Finansiālā ilgtspēja'!S14</f>
        <v>0</v>
      </c>
      <c r="T7" s="168">
        <f>'4.DL Finansiālā ilgtspēja'!T14</f>
        <v>0</v>
      </c>
      <c r="U7" s="168">
        <f>'4.DL Finansiālā ilgtspēja'!U14</f>
        <v>0</v>
      </c>
      <c r="V7" s="168">
        <f>'4.DL Finansiālā ilgtspēja'!V14</f>
        <v>0</v>
      </c>
      <c r="W7" s="168">
        <f>'4.DL Finansiālā ilgtspēja'!W14</f>
        <v>0</v>
      </c>
      <c r="X7" s="168">
        <f>'4.DL Finansiālā ilgtspēja'!X14</f>
        <v>0</v>
      </c>
      <c r="Y7" s="168">
        <f>'4.DL Finansiālā ilgtspēja'!Y14</f>
        <v>0</v>
      </c>
      <c r="Z7" s="168">
        <f>'4.DL Finansiālā ilgtspēja'!Z14</f>
        <v>0</v>
      </c>
      <c r="AA7" s="168">
        <f>'4.DL Finansiālā ilgtspēja'!AA14</f>
        <v>0</v>
      </c>
      <c r="AB7" s="168">
        <f>'4.DL Finansiālā ilgtspēja'!AB14</f>
        <v>0</v>
      </c>
      <c r="AC7" s="168">
        <f>'4.DL Finansiālā ilgtspēja'!AC14</f>
        <v>0</v>
      </c>
      <c r="AD7" s="168">
        <f>'4.DL Finansiālā ilgtspēja'!AD14</f>
        <v>0</v>
      </c>
      <c r="AE7" s="168">
        <f>'4.DL Finansiālā ilgtspēja'!AE14</f>
        <v>0</v>
      </c>
      <c r="AF7" s="168">
        <f>'4.DL Finansiālā ilgtspēja'!AF14</f>
        <v>0</v>
      </c>
      <c r="AG7" s="168">
        <f>'4.DL Finansiālā ilgtspēja'!AG14</f>
        <v>0</v>
      </c>
      <c r="AH7" s="168">
        <f>'4.DL Finansiālā ilgtspēja'!AH14</f>
        <v>0</v>
      </c>
      <c r="AI7" s="168">
        <f>'4.DL Finansiālā ilgtspēja'!AI14</f>
        <v>0</v>
      </c>
      <c r="AJ7" s="737">
        <f>SUM(F7:AI7)</f>
        <v>0</v>
      </c>
      <c r="AK7" s="65"/>
    </row>
    <row r="8" spans="1:41" s="37" customFormat="1">
      <c r="A8" s="106"/>
      <c r="B8" s="37" t="s">
        <v>7</v>
      </c>
      <c r="C8" s="37" t="s">
        <v>347</v>
      </c>
      <c r="E8" s="137" t="s">
        <v>179</v>
      </c>
      <c r="F8" s="167">
        <f>'12. RL Investīciju n.pl.'!E7</f>
        <v>0</v>
      </c>
      <c r="G8" s="168">
        <f>'12. RL Investīciju n.pl.'!F7</f>
        <v>0</v>
      </c>
      <c r="H8" s="168">
        <f>'12. RL Investīciju n.pl.'!G7</f>
        <v>0</v>
      </c>
      <c r="I8" s="168">
        <f>'12. RL Investīciju n.pl.'!H7</f>
        <v>0</v>
      </c>
      <c r="J8" s="168">
        <f>'12. RL Investīciju n.pl.'!I7</f>
        <v>0</v>
      </c>
      <c r="K8" s="168">
        <f>'12. RL Investīciju n.pl.'!J7</f>
        <v>0</v>
      </c>
      <c r="L8" s="168">
        <f>'12. RL Investīciju n.pl.'!K7</f>
        <v>0</v>
      </c>
      <c r="M8" s="168">
        <f>'12. RL Investīciju n.pl.'!L7</f>
        <v>0</v>
      </c>
      <c r="N8" s="168">
        <f>'12. RL Investīciju n.pl.'!M7</f>
        <v>0</v>
      </c>
      <c r="O8" s="168">
        <f>'12. RL Investīciju n.pl.'!N7</f>
        <v>0</v>
      </c>
      <c r="P8" s="168">
        <f>'12. RL Investīciju n.pl.'!O7</f>
        <v>0</v>
      </c>
      <c r="Q8" s="168">
        <f>'12. RL Investīciju n.pl.'!P7</f>
        <v>0</v>
      </c>
      <c r="R8" s="168">
        <f>'12. RL Investīciju n.pl.'!Q7</f>
        <v>0</v>
      </c>
      <c r="S8" s="168">
        <f>'12. RL Investīciju n.pl.'!R7</f>
        <v>0</v>
      </c>
      <c r="T8" s="168">
        <f>'12. RL Investīciju n.pl.'!S7</f>
        <v>0</v>
      </c>
      <c r="U8" s="168">
        <f>'12. RL Investīciju n.pl.'!T7</f>
        <v>0</v>
      </c>
      <c r="V8" s="168">
        <f>'12. RL Investīciju n.pl.'!U7</f>
        <v>0</v>
      </c>
      <c r="W8" s="168">
        <f>'12. RL Investīciju n.pl.'!V7</f>
        <v>0</v>
      </c>
      <c r="X8" s="168">
        <f>'12. RL Investīciju n.pl.'!W7</f>
        <v>0</v>
      </c>
      <c r="Y8" s="168">
        <f>'12. RL Investīciju n.pl.'!X7</f>
        <v>0</v>
      </c>
      <c r="Z8" s="168">
        <f>'12. RL Investīciju n.pl.'!Y7</f>
        <v>0</v>
      </c>
      <c r="AA8" s="168">
        <f>'12. RL Investīciju n.pl.'!Z7</f>
        <v>0</v>
      </c>
      <c r="AB8" s="168">
        <f>'12. RL Investīciju n.pl.'!AA7</f>
        <v>0</v>
      </c>
      <c r="AC8" s="168">
        <f>'12. RL Investīciju n.pl.'!AB7</f>
        <v>0</v>
      </c>
      <c r="AD8" s="168">
        <f>'12. RL Investīciju n.pl.'!AC7</f>
        <v>0</v>
      </c>
      <c r="AE8" s="168">
        <f>'12. RL Investīciju n.pl.'!AD7</f>
        <v>0</v>
      </c>
      <c r="AF8" s="168">
        <f>'12. RL Investīciju n.pl.'!AE7</f>
        <v>0</v>
      </c>
      <c r="AG8" s="168">
        <f>'12. RL Investīciju n.pl.'!AF7</f>
        <v>0</v>
      </c>
      <c r="AH8" s="168">
        <f>'12. RL Investīciju n.pl.'!AG7</f>
        <v>0</v>
      </c>
      <c r="AI8" s="168">
        <f>'12. RL Investīciju n.pl.'!AH7</f>
        <v>0</v>
      </c>
      <c r="AJ8" s="737">
        <f t="shared" ref="AJ8:AJ12" si="0">SUM(F8:AI8)</f>
        <v>0</v>
      </c>
      <c r="AK8" s="65" t="b">
        <f>AJ8='3. DL invest.n.pl.AR pr.'!AJ16-'2. DL invest.n.pl.BEZ pr.'!AI16</f>
        <v>1</v>
      </c>
    </row>
    <row r="9" spans="1:41" s="37" customFormat="1">
      <c r="A9" s="106"/>
      <c r="B9" s="37" t="s">
        <v>9</v>
      </c>
      <c r="C9" s="37" t="s">
        <v>45</v>
      </c>
      <c r="E9" s="137" t="s">
        <v>179</v>
      </c>
      <c r="F9" s="167">
        <f>'4.DL Finansiālā ilgtspēja'!F18</f>
        <v>0</v>
      </c>
      <c r="G9" s="168">
        <f>'4.DL Finansiālā ilgtspēja'!G18</f>
        <v>0</v>
      </c>
      <c r="H9" s="168">
        <f>'4.DL Finansiālā ilgtspēja'!H18</f>
        <v>0</v>
      </c>
      <c r="I9" s="168">
        <f>'4.DL Finansiālā ilgtspēja'!I18</f>
        <v>0</v>
      </c>
      <c r="J9" s="168">
        <f>'4.DL Finansiālā ilgtspēja'!J18</f>
        <v>0</v>
      </c>
      <c r="K9" s="168">
        <f>'4.DL Finansiālā ilgtspēja'!K18</f>
        <v>0</v>
      </c>
      <c r="L9" s="168">
        <f>'4.DL Finansiālā ilgtspēja'!L18</f>
        <v>0</v>
      </c>
      <c r="M9" s="168">
        <f>'4.DL Finansiālā ilgtspēja'!M18</f>
        <v>0</v>
      </c>
      <c r="N9" s="168">
        <f>'4.DL Finansiālā ilgtspēja'!N18</f>
        <v>0</v>
      </c>
      <c r="O9" s="168">
        <f>'4.DL Finansiālā ilgtspēja'!O18</f>
        <v>0</v>
      </c>
      <c r="P9" s="168">
        <f>'4.DL Finansiālā ilgtspēja'!P18</f>
        <v>0</v>
      </c>
      <c r="Q9" s="168">
        <f>'4.DL Finansiālā ilgtspēja'!Q18</f>
        <v>0</v>
      </c>
      <c r="R9" s="168">
        <f>'4.DL Finansiālā ilgtspēja'!R18</f>
        <v>0</v>
      </c>
      <c r="S9" s="168">
        <f>'4.DL Finansiālā ilgtspēja'!S18</f>
        <v>0</v>
      </c>
      <c r="T9" s="168">
        <f>'4.DL Finansiālā ilgtspēja'!T18</f>
        <v>0</v>
      </c>
      <c r="U9" s="168">
        <f>'4.DL Finansiālā ilgtspēja'!U18</f>
        <v>0</v>
      </c>
      <c r="V9" s="168">
        <f>'4.DL Finansiālā ilgtspēja'!V18</f>
        <v>0</v>
      </c>
      <c r="W9" s="168">
        <f>'4.DL Finansiālā ilgtspēja'!W18</f>
        <v>0</v>
      </c>
      <c r="X9" s="168">
        <f>'4.DL Finansiālā ilgtspēja'!X18</f>
        <v>0</v>
      </c>
      <c r="Y9" s="168">
        <f>'4.DL Finansiālā ilgtspēja'!Y18</f>
        <v>0</v>
      </c>
      <c r="Z9" s="168">
        <f>'4.DL Finansiālā ilgtspēja'!Z18</f>
        <v>0</v>
      </c>
      <c r="AA9" s="168">
        <f>'4.DL Finansiālā ilgtspēja'!AA18</f>
        <v>0</v>
      </c>
      <c r="AB9" s="168">
        <f>'4.DL Finansiālā ilgtspēja'!AB18</f>
        <v>0</v>
      </c>
      <c r="AC9" s="168">
        <f>'4.DL Finansiālā ilgtspēja'!AC18</f>
        <v>0</v>
      </c>
      <c r="AD9" s="168">
        <f>'4.DL Finansiālā ilgtspēja'!AD18</f>
        <v>0</v>
      </c>
      <c r="AE9" s="168">
        <f>'4.DL Finansiālā ilgtspēja'!AE18</f>
        <v>0</v>
      </c>
      <c r="AF9" s="168">
        <f>'4.DL Finansiālā ilgtspēja'!AF18</f>
        <v>0</v>
      </c>
      <c r="AG9" s="168">
        <f>'4.DL Finansiālā ilgtspēja'!AG18</f>
        <v>0</v>
      </c>
      <c r="AH9" s="168">
        <f>'4.DL Finansiālā ilgtspēja'!AH18</f>
        <v>0</v>
      </c>
      <c r="AI9" s="168">
        <f>'4.DL Finansiālā ilgtspēja'!AI18</f>
        <v>0</v>
      </c>
      <c r="AJ9" s="737">
        <f t="shared" si="0"/>
        <v>0</v>
      </c>
      <c r="AK9" s="65"/>
    </row>
    <row r="10" spans="1:41" s="37" customFormat="1">
      <c r="A10" s="106"/>
      <c r="B10" s="37" t="s">
        <v>11</v>
      </c>
      <c r="C10" s="37" t="s">
        <v>46</v>
      </c>
      <c r="E10" s="137" t="s">
        <v>179</v>
      </c>
      <c r="F10" s="167">
        <f>'4.DL Finansiālā ilgtspēja'!F19+'4.DL Finansiālā ilgtspēja'!F20</f>
        <v>0</v>
      </c>
      <c r="G10" s="168">
        <f>'4.DL Finansiālā ilgtspēja'!G19+'4.DL Finansiālā ilgtspēja'!G20</f>
        <v>0</v>
      </c>
      <c r="H10" s="168">
        <f>'4.DL Finansiālā ilgtspēja'!H19+'4.DL Finansiālā ilgtspēja'!H20</f>
        <v>0</v>
      </c>
      <c r="I10" s="168">
        <f>'4.DL Finansiālā ilgtspēja'!I19+'4.DL Finansiālā ilgtspēja'!I20</f>
        <v>0</v>
      </c>
      <c r="J10" s="168">
        <f>'4.DL Finansiālā ilgtspēja'!J19+'4.DL Finansiālā ilgtspēja'!J20</f>
        <v>0</v>
      </c>
      <c r="K10" s="168">
        <f>'4.DL Finansiālā ilgtspēja'!K19+'4.DL Finansiālā ilgtspēja'!K20</f>
        <v>0</v>
      </c>
      <c r="L10" s="168">
        <f>'4.DL Finansiālā ilgtspēja'!L19+'4.DL Finansiālā ilgtspēja'!L20</f>
        <v>0</v>
      </c>
      <c r="M10" s="168">
        <f>'4.DL Finansiālā ilgtspēja'!M19+'4.DL Finansiālā ilgtspēja'!M20</f>
        <v>0</v>
      </c>
      <c r="N10" s="168">
        <f>'4.DL Finansiālā ilgtspēja'!N19+'4.DL Finansiālā ilgtspēja'!N20</f>
        <v>0</v>
      </c>
      <c r="O10" s="168">
        <f>'4.DL Finansiālā ilgtspēja'!O19+'4.DL Finansiālā ilgtspēja'!O20</f>
        <v>0</v>
      </c>
      <c r="P10" s="168">
        <f>'4.DL Finansiālā ilgtspēja'!P19+'4.DL Finansiālā ilgtspēja'!P20</f>
        <v>0</v>
      </c>
      <c r="Q10" s="168">
        <f>'4.DL Finansiālā ilgtspēja'!Q19+'4.DL Finansiālā ilgtspēja'!Q20</f>
        <v>0</v>
      </c>
      <c r="R10" s="168">
        <f>'4.DL Finansiālā ilgtspēja'!R19+'4.DL Finansiālā ilgtspēja'!R20</f>
        <v>0</v>
      </c>
      <c r="S10" s="168">
        <f>'4.DL Finansiālā ilgtspēja'!S19+'4.DL Finansiālā ilgtspēja'!S20</f>
        <v>0</v>
      </c>
      <c r="T10" s="168">
        <f>'4.DL Finansiālā ilgtspēja'!T19+'4.DL Finansiālā ilgtspēja'!T20</f>
        <v>0</v>
      </c>
      <c r="U10" s="168">
        <f>'4.DL Finansiālā ilgtspēja'!U19+'4.DL Finansiālā ilgtspēja'!U20</f>
        <v>0</v>
      </c>
      <c r="V10" s="168">
        <f>'4.DL Finansiālā ilgtspēja'!V19+'4.DL Finansiālā ilgtspēja'!V20</f>
        <v>0</v>
      </c>
      <c r="W10" s="168">
        <f>'4.DL Finansiālā ilgtspēja'!W19+'4.DL Finansiālā ilgtspēja'!W20</f>
        <v>0</v>
      </c>
      <c r="X10" s="168">
        <f>'4.DL Finansiālā ilgtspēja'!X19+'4.DL Finansiālā ilgtspēja'!X20</f>
        <v>0</v>
      </c>
      <c r="Y10" s="168">
        <f>'4.DL Finansiālā ilgtspēja'!Y19+'4.DL Finansiālā ilgtspēja'!Y20</f>
        <v>0</v>
      </c>
      <c r="Z10" s="168">
        <f>'4.DL Finansiālā ilgtspēja'!Z19+'4.DL Finansiālā ilgtspēja'!Z20</f>
        <v>0</v>
      </c>
      <c r="AA10" s="168">
        <f>'4.DL Finansiālā ilgtspēja'!AA19+'4.DL Finansiālā ilgtspēja'!AA20</f>
        <v>0</v>
      </c>
      <c r="AB10" s="168">
        <f>'4.DL Finansiālā ilgtspēja'!AB19+'4.DL Finansiālā ilgtspēja'!AB20</f>
        <v>0</v>
      </c>
      <c r="AC10" s="168">
        <f>'4.DL Finansiālā ilgtspēja'!AC19+'4.DL Finansiālā ilgtspēja'!AC20</f>
        <v>0</v>
      </c>
      <c r="AD10" s="168">
        <f>'4.DL Finansiālā ilgtspēja'!AD19+'4.DL Finansiālā ilgtspēja'!AD20</f>
        <v>0</v>
      </c>
      <c r="AE10" s="168">
        <f>'4.DL Finansiālā ilgtspēja'!AE19+'4.DL Finansiālā ilgtspēja'!AE20</f>
        <v>0</v>
      </c>
      <c r="AF10" s="168">
        <f>'4.DL Finansiālā ilgtspēja'!AF19+'4.DL Finansiālā ilgtspēja'!AF20</f>
        <v>0</v>
      </c>
      <c r="AG10" s="168">
        <f>'4.DL Finansiālā ilgtspēja'!AG19+'4.DL Finansiālā ilgtspēja'!AG20</f>
        <v>0</v>
      </c>
      <c r="AH10" s="168">
        <f>'4.DL Finansiālā ilgtspēja'!AH19+'4.DL Finansiālā ilgtspēja'!AH20</f>
        <v>0</v>
      </c>
      <c r="AI10" s="168">
        <f>'4.DL Finansiālā ilgtspēja'!AI19+'4.DL Finansiālā ilgtspēja'!AI20</f>
        <v>0</v>
      </c>
      <c r="AJ10" s="737">
        <f t="shared" si="0"/>
        <v>0</v>
      </c>
      <c r="AK10" s="65"/>
    </row>
    <row r="11" spans="1:41" s="37" customFormat="1">
      <c r="A11" s="106"/>
      <c r="B11" s="37" t="s">
        <v>47</v>
      </c>
      <c r="C11" s="37" t="s">
        <v>446</v>
      </c>
      <c r="E11" s="137" t="s">
        <v>179</v>
      </c>
      <c r="F11" s="167" t="e">
        <f>-('15. PIV 2.pielikums Fin. plāns'!B6+'15. PIV 2.pielikums Fin. plāns'!B7+'15. PIV 2.pielikums Fin. plāns'!B8+'15. PIV 2.pielikums Fin. plāns'!B9)-('15. PIV 2.pielikums Fin. plāns'!C6+'15. PIV 2.pielikums Fin. plāns'!C7+'15. PIV 2.pielikums Fin. plāns'!C8+'15. PIV 2.pielikums Fin. plāns'!C9)</f>
        <v>#N/A</v>
      </c>
      <c r="G11" s="168" t="e">
        <f>-('15. PIV 2.pielikums Fin. plāns'!D6+'15. PIV 2.pielikums Fin. plāns'!D7+'15. PIV 2.pielikums Fin. plāns'!D8+'15. PIV 2.pielikums Fin. plāns'!D9)</f>
        <v>#N/A</v>
      </c>
      <c r="H11" s="168" t="e">
        <f>-('15. PIV 2.pielikums Fin. plāns'!E6+'15. PIV 2.pielikums Fin. plāns'!E7+'15. PIV 2.pielikums Fin. plāns'!E8+'15. PIV 2.pielikums Fin. plāns'!E9)</f>
        <v>#N/A</v>
      </c>
      <c r="I11" s="168" t="e">
        <f>-('15. PIV 2.pielikums Fin. plāns'!F6+'15. PIV 2.pielikums Fin. plāns'!F7+'15. PIV 2.pielikums Fin. plāns'!F8+'15. PIV 2.pielikums Fin. plāns'!F9)</f>
        <v>#N/A</v>
      </c>
      <c r="J11" s="168" t="e">
        <f>-('15. PIV 2.pielikums Fin. plāns'!G6+'15. PIV 2.pielikums Fin. plāns'!G7+'15. PIV 2.pielikums Fin. plāns'!G8+'15. PIV 2.pielikums Fin. plāns'!G9)</f>
        <v>#N/A</v>
      </c>
      <c r="K11" s="168" t="e">
        <f>-('15. PIV 2.pielikums Fin. plāns'!H6+'15. PIV 2.pielikums Fin. plāns'!H7+'15. PIV 2.pielikums Fin. plāns'!H8+'15. PIV 2.pielikums Fin. plāns'!H9)</f>
        <v>#N/A</v>
      </c>
      <c r="L11" s="168" t="e">
        <f>-('15. PIV 2.pielikums Fin. plāns'!I6+'15. PIV 2.pielikums Fin. plāns'!I7+'15. PIV 2.pielikums Fin. plāns'!I8+'15. PIV 2.pielikums Fin. plāns'!I9)</f>
        <v>#N/A</v>
      </c>
      <c r="M11" s="168" t="e">
        <f>-('15. PIV 2.pielikums Fin. plāns'!J6+'15. PIV 2.pielikums Fin. plāns'!J7+'15. PIV 2.pielikums Fin. plāns'!J8+'15. PIV 2.pielikums Fin. plāns'!J9)</f>
        <v>#N/A</v>
      </c>
      <c r="N11" s="168"/>
      <c r="O11" s="168"/>
      <c r="P11" s="168"/>
      <c r="Q11" s="168"/>
      <c r="R11" s="168"/>
      <c r="S11" s="168"/>
      <c r="T11" s="168"/>
      <c r="U11" s="168"/>
      <c r="V11" s="168"/>
      <c r="W11" s="168"/>
      <c r="X11" s="168"/>
      <c r="Y11" s="168"/>
      <c r="Z11" s="168"/>
      <c r="AA11" s="168"/>
      <c r="AB11" s="168"/>
      <c r="AC11" s="168"/>
      <c r="AD11" s="168"/>
      <c r="AE11" s="168"/>
      <c r="AF11" s="168"/>
      <c r="AG11" s="168"/>
      <c r="AH11" s="168"/>
      <c r="AI11" s="168"/>
      <c r="AJ11" s="737" t="e">
        <f>SUM(F11:AI11)</f>
        <v>#N/A</v>
      </c>
    </row>
    <row r="12" spans="1:41" s="37" customFormat="1">
      <c r="A12" s="106"/>
      <c r="B12" s="37" t="s">
        <v>48</v>
      </c>
      <c r="C12" s="21" t="s">
        <v>12</v>
      </c>
      <c r="D12" s="21"/>
      <c r="E12" s="137" t="s">
        <v>179</v>
      </c>
      <c r="F12" s="167" t="e">
        <f>SUM(F6:F11)</f>
        <v>#N/A</v>
      </c>
      <c r="G12" s="168" t="e">
        <f t="shared" ref="G12:AI12" si="1">SUM(G6:G11)</f>
        <v>#N/A</v>
      </c>
      <c r="H12" s="168" t="e">
        <f t="shared" si="1"/>
        <v>#N/A</v>
      </c>
      <c r="I12" s="168" t="e">
        <f t="shared" si="1"/>
        <v>#N/A</v>
      </c>
      <c r="J12" s="168" t="e">
        <f t="shared" si="1"/>
        <v>#N/A</v>
      </c>
      <c r="K12" s="168" t="e">
        <f t="shared" si="1"/>
        <v>#N/A</v>
      </c>
      <c r="L12" s="168" t="e">
        <f t="shared" si="1"/>
        <v>#N/A</v>
      </c>
      <c r="M12" s="168" t="e">
        <f t="shared" si="1"/>
        <v>#N/A</v>
      </c>
      <c r="N12" s="168">
        <f t="shared" si="1"/>
        <v>0</v>
      </c>
      <c r="O12" s="168">
        <f t="shared" si="1"/>
        <v>0</v>
      </c>
      <c r="P12" s="168">
        <f t="shared" si="1"/>
        <v>0</v>
      </c>
      <c r="Q12" s="168">
        <f t="shared" si="1"/>
        <v>0</v>
      </c>
      <c r="R12" s="168">
        <f t="shared" si="1"/>
        <v>0</v>
      </c>
      <c r="S12" s="168">
        <f t="shared" si="1"/>
        <v>0</v>
      </c>
      <c r="T12" s="168">
        <f t="shared" si="1"/>
        <v>0</v>
      </c>
      <c r="U12" s="168">
        <f t="shared" si="1"/>
        <v>0</v>
      </c>
      <c r="V12" s="168">
        <f t="shared" si="1"/>
        <v>0</v>
      </c>
      <c r="W12" s="168">
        <f t="shared" si="1"/>
        <v>0</v>
      </c>
      <c r="X12" s="168">
        <f t="shared" si="1"/>
        <v>0</v>
      </c>
      <c r="Y12" s="168">
        <f t="shared" si="1"/>
        <v>0</v>
      </c>
      <c r="Z12" s="168">
        <f t="shared" si="1"/>
        <v>0</v>
      </c>
      <c r="AA12" s="168">
        <f t="shared" si="1"/>
        <v>0</v>
      </c>
      <c r="AB12" s="168">
        <f t="shared" si="1"/>
        <v>0</v>
      </c>
      <c r="AC12" s="168">
        <f t="shared" si="1"/>
        <v>0</v>
      </c>
      <c r="AD12" s="168">
        <f t="shared" si="1"/>
        <v>0</v>
      </c>
      <c r="AE12" s="168">
        <f t="shared" si="1"/>
        <v>0</v>
      </c>
      <c r="AF12" s="168">
        <f t="shared" si="1"/>
        <v>0</v>
      </c>
      <c r="AG12" s="168">
        <f t="shared" si="1"/>
        <v>0</v>
      </c>
      <c r="AH12" s="168">
        <f t="shared" si="1"/>
        <v>0</v>
      </c>
      <c r="AI12" s="168">
        <f t="shared" si="1"/>
        <v>0</v>
      </c>
      <c r="AJ12" s="737" t="e">
        <f t="shared" si="0"/>
        <v>#N/A</v>
      </c>
    </row>
    <row r="13" spans="1:41" s="37" customFormat="1">
      <c r="E13" s="90"/>
      <c r="F13" s="95"/>
      <c r="G13" s="282"/>
      <c r="H13" s="282"/>
      <c r="I13" s="282"/>
      <c r="J13" s="282"/>
      <c r="K13" s="282"/>
      <c r="L13" s="282"/>
      <c r="M13" s="282"/>
      <c r="N13" s="282"/>
      <c r="O13" s="282"/>
      <c r="P13" s="282"/>
      <c r="Q13" s="282"/>
      <c r="R13" s="282"/>
      <c r="S13" s="282"/>
      <c r="T13" s="95"/>
      <c r="U13" s="95"/>
      <c r="V13" s="95"/>
      <c r="W13" s="95"/>
      <c r="X13" s="95"/>
      <c r="Y13" s="95"/>
      <c r="Z13" s="95"/>
      <c r="AA13" s="95"/>
      <c r="AB13" s="95"/>
      <c r="AC13" s="95"/>
      <c r="AD13" s="95"/>
      <c r="AE13" s="95"/>
      <c r="AF13" s="95"/>
      <c r="AG13" s="95"/>
      <c r="AH13" s="95"/>
      <c r="AI13" s="95"/>
      <c r="AJ13" s="637"/>
      <c r="AK13" s="283"/>
    </row>
    <row r="14" spans="1:41" s="46" customFormat="1">
      <c r="A14" s="163">
        <v>2</v>
      </c>
      <c r="B14" s="164" t="s">
        <v>13</v>
      </c>
      <c r="C14" s="164"/>
      <c r="D14" s="164"/>
      <c r="E14" s="164"/>
      <c r="F14" s="165"/>
      <c r="G14" s="165"/>
      <c r="H14" s="165"/>
      <c r="I14" s="165"/>
      <c r="J14" s="165"/>
      <c r="K14" s="165"/>
      <c r="L14" s="165"/>
      <c r="M14" s="165"/>
      <c r="N14" s="165"/>
      <c r="O14" s="165"/>
      <c r="P14" s="165"/>
      <c r="Q14" s="165"/>
      <c r="R14" s="165"/>
      <c r="S14" s="165"/>
      <c r="T14" s="165"/>
      <c r="U14" s="165"/>
      <c r="V14" s="165"/>
      <c r="W14" s="165"/>
      <c r="X14" s="165"/>
      <c r="Y14" s="165"/>
      <c r="Z14" s="165"/>
      <c r="AA14" s="165"/>
      <c r="AB14" s="165"/>
      <c r="AC14" s="165"/>
      <c r="AD14" s="165"/>
      <c r="AE14" s="165"/>
      <c r="AF14" s="165"/>
      <c r="AG14" s="165"/>
      <c r="AH14" s="165"/>
      <c r="AI14" s="165"/>
      <c r="AJ14" s="166"/>
      <c r="AK14" s="65"/>
    </row>
    <row r="15" spans="1:41" s="37" customFormat="1" ht="15">
      <c r="A15" s="112"/>
      <c r="B15" s="267"/>
      <c r="C15" s="268" t="s">
        <v>147</v>
      </c>
      <c r="D15" s="268"/>
      <c r="E15" s="269" t="s">
        <v>15</v>
      </c>
      <c r="F15" s="272">
        <v>0.04</v>
      </c>
      <c r="H15" s="65"/>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5"/>
      <c r="AJ15" s="65"/>
      <c r="AK15" s="65"/>
    </row>
    <row r="16" spans="1:41" s="37" customFormat="1">
      <c r="A16" s="106"/>
      <c r="B16" s="155"/>
      <c r="C16" s="154" t="s">
        <v>17</v>
      </c>
      <c r="D16" s="154"/>
      <c r="E16" s="270" t="s">
        <v>18</v>
      </c>
      <c r="F16" s="273">
        <v>0</v>
      </c>
      <c r="G16" s="238">
        <v>1</v>
      </c>
      <c r="H16" s="238">
        <f t="shared" ref="H16:AI16" si="2">G16+1</f>
        <v>2</v>
      </c>
      <c r="I16" s="238">
        <f t="shared" si="2"/>
        <v>3</v>
      </c>
      <c r="J16" s="238">
        <f t="shared" si="2"/>
        <v>4</v>
      </c>
      <c r="K16" s="238">
        <f t="shared" si="2"/>
        <v>5</v>
      </c>
      <c r="L16" s="238">
        <f t="shared" si="2"/>
        <v>6</v>
      </c>
      <c r="M16" s="238">
        <f t="shared" si="2"/>
        <v>7</v>
      </c>
      <c r="N16" s="238">
        <f t="shared" si="2"/>
        <v>8</v>
      </c>
      <c r="O16" s="238">
        <f t="shared" si="2"/>
        <v>9</v>
      </c>
      <c r="P16" s="238">
        <f t="shared" si="2"/>
        <v>10</v>
      </c>
      <c r="Q16" s="238">
        <f t="shared" si="2"/>
        <v>11</v>
      </c>
      <c r="R16" s="238">
        <f t="shared" si="2"/>
        <v>12</v>
      </c>
      <c r="S16" s="238">
        <f t="shared" si="2"/>
        <v>13</v>
      </c>
      <c r="T16" s="238">
        <f t="shared" si="2"/>
        <v>14</v>
      </c>
      <c r="U16" s="238">
        <f t="shared" si="2"/>
        <v>15</v>
      </c>
      <c r="V16" s="238">
        <f t="shared" si="2"/>
        <v>16</v>
      </c>
      <c r="W16" s="238">
        <f t="shared" si="2"/>
        <v>17</v>
      </c>
      <c r="X16" s="238">
        <f t="shared" si="2"/>
        <v>18</v>
      </c>
      <c r="Y16" s="238">
        <f t="shared" si="2"/>
        <v>19</v>
      </c>
      <c r="Z16" s="238">
        <f t="shared" si="2"/>
        <v>20</v>
      </c>
      <c r="AA16" s="238">
        <f t="shared" si="2"/>
        <v>21</v>
      </c>
      <c r="AB16" s="238">
        <f t="shared" si="2"/>
        <v>22</v>
      </c>
      <c r="AC16" s="238">
        <f t="shared" si="2"/>
        <v>23</v>
      </c>
      <c r="AD16" s="238">
        <f t="shared" si="2"/>
        <v>24</v>
      </c>
      <c r="AE16" s="238">
        <f t="shared" si="2"/>
        <v>25</v>
      </c>
      <c r="AF16" s="238">
        <f t="shared" si="2"/>
        <v>26</v>
      </c>
      <c r="AG16" s="238">
        <f t="shared" si="2"/>
        <v>27</v>
      </c>
      <c r="AH16" s="238">
        <f t="shared" ref="AH16" si="3">AG16+1</f>
        <v>28</v>
      </c>
      <c r="AI16" s="238">
        <f t="shared" si="2"/>
        <v>29</v>
      </c>
      <c r="AJ16" s="65"/>
      <c r="AK16" s="65"/>
    </row>
    <row r="17" spans="1:38" s="37" customFormat="1">
      <c r="A17" s="114"/>
      <c r="B17" s="159"/>
      <c r="C17" s="160" t="s">
        <v>20</v>
      </c>
      <c r="D17" s="160"/>
      <c r="E17" s="271" t="s">
        <v>21</v>
      </c>
      <c r="F17" s="274">
        <f t="shared" ref="F17:AG17" si="4">1/(1+$F$15)^F16</f>
        <v>1</v>
      </c>
      <c r="G17" s="240">
        <f t="shared" si="4"/>
        <v>0.96153846153846145</v>
      </c>
      <c r="H17" s="240">
        <f t="shared" si="4"/>
        <v>0.92455621301775137</v>
      </c>
      <c r="I17" s="240">
        <f t="shared" si="4"/>
        <v>0.88899635867091487</v>
      </c>
      <c r="J17" s="240">
        <f t="shared" si="4"/>
        <v>0.85480419102972571</v>
      </c>
      <c r="K17" s="240">
        <f t="shared" si="4"/>
        <v>0.82192710675935154</v>
      </c>
      <c r="L17" s="240">
        <f t="shared" si="4"/>
        <v>0.79031452573014571</v>
      </c>
      <c r="M17" s="240">
        <f t="shared" si="4"/>
        <v>0.75991781320206331</v>
      </c>
      <c r="N17" s="240">
        <f t="shared" si="4"/>
        <v>0.73069020500198378</v>
      </c>
      <c r="O17" s="240">
        <f t="shared" si="4"/>
        <v>0.70258673557883045</v>
      </c>
      <c r="P17" s="240">
        <f t="shared" ref="P17:AA17" si="5">1/(1+$F$15)^P16</f>
        <v>0.67556416882579851</v>
      </c>
      <c r="Q17" s="240">
        <f t="shared" si="5"/>
        <v>0.6495809315632679</v>
      </c>
      <c r="R17" s="240">
        <f t="shared" si="5"/>
        <v>0.62459704958006512</v>
      </c>
      <c r="S17" s="240">
        <f t="shared" si="5"/>
        <v>0.600574086134678</v>
      </c>
      <c r="T17" s="240">
        <f t="shared" si="5"/>
        <v>0.57747508282180582</v>
      </c>
      <c r="U17" s="240">
        <f t="shared" si="5"/>
        <v>0.55526450271327477</v>
      </c>
      <c r="V17" s="240">
        <f t="shared" si="5"/>
        <v>0.53390817568584104</v>
      </c>
      <c r="W17" s="240">
        <f t="shared" si="5"/>
        <v>0.51337324585177024</v>
      </c>
      <c r="X17" s="240">
        <f t="shared" si="5"/>
        <v>0.49362812101131748</v>
      </c>
      <c r="Y17" s="240">
        <f t="shared" si="5"/>
        <v>0.47464242404934376</v>
      </c>
      <c r="Z17" s="240">
        <f t="shared" si="5"/>
        <v>0.45638694620129205</v>
      </c>
      <c r="AA17" s="240">
        <f t="shared" si="5"/>
        <v>0.43883360211662686</v>
      </c>
      <c r="AB17" s="240">
        <f t="shared" si="4"/>
        <v>0.42195538665060278</v>
      </c>
      <c r="AC17" s="240">
        <f t="shared" si="4"/>
        <v>0.40572633331788732</v>
      </c>
      <c r="AD17" s="240">
        <f t="shared" si="4"/>
        <v>0.39012147434412242</v>
      </c>
      <c r="AE17" s="240">
        <f t="shared" si="4"/>
        <v>0.37511680225396377</v>
      </c>
      <c r="AF17" s="240">
        <f t="shared" si="4"/>
        <v>0.36068923293650368</v>
      </c>
      <c r="AG17" s="240">
        <f t="shared" si="4"/>
        <v>0.3468165701312535</v>
      </c>
      <c r="AH17" s="240">
        <f t="shared" ref="AH17:AI17" si="6">1/(1+$F$15)^AH16</f>
        <v>0.3334774712800514</v>
      </c>
      <c r="AI17" s="240">
        <f t="shared" si="6"/>
        <v>0.32065141469235708</v>
      </c>
      <c r="AJ17" s="65"/>
      <c r="AK17" s="65"/>
    </row>
    <row r="18" spans="1:38" s="37" customFormat="1">
      <c r="A18" s="112"/>
      <c r="B18" s="113" t="s">
        <v>14</v>
      </c>
      <c r="C18" s="113" t="s">
        <v>348</v>
      </c>
      <c r="D18" s="113"/>
      <c r="E18" s="134" t="s">
        <v>179</v>
      </c>
      <c r="F18" s="275">
        <f t="shared" ref="F18:AI18" si="7">F6*F$17</f>
        <v>0</v>
      </c>
      <c r="G18" s="276">
        <f t="shared" si="7"/>
        <v>0</v>
      </c>
      <c r="H18" s="276">
        <f t="shared" si="7"/>
        <v>0</v>
      </c>
      <c r="I18" s="276">
        <f t="shared" si="7"/>
        <v>0</v>
      </c>
      <c r="J18" s="276">
        <f t="shared" si="7"/>
        <v>0</v>
      </c>
      <c r="K18" s="276">
        <f t="shared" si="7"/>
        <v>0</v>
      </c>
      <c r="L18" s="276">
        <f t="shared" si="7"/>
        <v>0</v>
      </c>
      <c r="M18" s="276">
        <f t="shared" si="7"/>
        <v>0</v>
      </c>
      <c r="N18" s="276">
        <f t="shared" si="7"/>
        <v>0</v>
      </c>
      <c r="O18" s="276">
        <f t="shared" si="7"/>
        <v>0</v>
      </c>
      <c r="P18" s="276">
        <f t="shared" si="7"/>
        <v>0</v>
      </c>
      <c r="Q18" s="276">
        <f t="shared" si="7"/>
        <v>0</v>
      </c>
      <c r="R18" s="276">
        <f t="shared" si="7"/>
        <v>0</v>
      </c>
      <c r="S18" s="276">
        <f t="shared" si="7"/>
        <v>0</v>
      </c>
      <c r="T18" s="276">
        <f t="shared" si="7"/>
        <v>0</v>
      </c>
      <c r="U18" s="276">
        <f t="shared" si="7"/>
        <v>0</v>
      </c>
      <c r="V18" s="276">
        <f t="shared" si="7"/>
        <v>0</v>
      </c>
      <c r="W18" s="276">
        <f t="shared" si="7"/>
        <v>0</v>
      </c>
      <c r="X18" s="276">
        <f t="shared" si="7"/>
        <v>0</v>
      </c>
      <c r="Y18" s="276">
        <f t="shared" si="7"/>
        <v>0</v>
      </c>
      <c r="Z18" s="276">
        <f t="shared" si="7"/>
        <v>0</v>
      </c>
      <c r="AA18" s="276">
        <f t="shared" si="7"/>
        <v>0</v>
      </c>
      <c r="AB18" s="276">
        <f t="shared" si="7"/>
        <v>0</v>
      </c>
      <c r="AC18" s="276">
        <f t="shared" si="7"/>
        <v>0</v>
      </c>
      <c r="AD18" s="276">
        <f t="shared" si="7"/>
        <v>0</v>
      </c>
      <c r="AE18" s="276">
        <f t="shared" si="7"/>
        <v>0</v>
      </c>
      <c r="AF18" s="276">
        <f t="shared" si="7"/>
        <v>0</v>
      </c>
      <c r="AG18" s="276">
        <f t="shared" si="7"/>
        <v>0</v>
      </c>
      <c r="AH18" s="276">
        <f t="shared" si="7"/>
        <v>0</v>
      </c>
      <c r="AI18" s="276">
        <f t="shared" si="7"/>
        <v>0</v>
      </c>
      <c r="AJ18" s="736">
        <f t="shared" ref="AJ18:AJ25" si="8">SUM(F18:AI18)</f>
        <v>0</v>
      </c>
      <c r="AK18" s="65"/>
    </row>
    <row r="19" spans="1:38" s="37" customFormat="1" hidden="1">
      <c r="A19" s="106"/>
      <c r="B19" s="37" t="s">
        <v>23</v>
      </c>
      <c r="C19" s="37" t="s">
        <v>83</v>
      </c>
      <c r="E19" s="137" t="s">
        <v>0</v>
      </c>
      <c r="F19" s="167" t="e">
        <f>#REF!*F$17</f>
        <v>#REF!</v>
      </c>
      <c r="G19" s="168" t="e">
        <f>#REF!*G$17</f>
        <v>#REF!</v>
      </c>
      <c r="H19" s="168" t="e">
        <f>#REF!*H$17</f>
        <v>#REF!</v>
      </c>
      <c r="I19" s="168" t="e">
        <f>#REF!*I$17</f>
        <v>#REF!</v>
      </c>
      <c r="J19" s="168" t="e">
        <f>#REF!*J$17</f>
        <v>#REF!</v>
      </c>
      <c r="K19" s="168" t="e">
        <f>#REF!*K$17</f>
        <v>#REF!</v>
      </c>
      <c r="L19" s="168" t="e">
        <f>#REF!*L$17</f>
        <v>#REF!</v>
      </c>
      <c r="M19" s="168" t="e">
        <f>#REF!*M$17</f>
        <v>#REF!</v>
      </c>
      <c r="N19" s="168" t="e">
        <f>#REF!*N$17</f>
        <v>#REF!</v>
      </c>
      <c r="O19" s="168" t="e">
        <f>#REF!*O$17</f>
        <v>#REF!</v>
      </c>
      <c r="P19" s="168" t="e">
        <f>#REF!*P$17</f>
        <v>#REF!</v>
      </c>
      <c r="Q19" s="168" t="e">
        <f>#REF!*Q$17</f>
        <v>#REF!</v>
      </c>
      <c r="R19" s="168" t="e">
        <f>#REF!*R$17</f>
        <v>#REF!</v>
      </c>
      <c r="S19" s="168" t="e">
        <f>#REF!*S$17</f>
        <v>#REF!</v>
      </c>
      <c r="T19" s="168" t="e">
        <f>#REF!*T$17</f>
        <v>#REF!</v>
      </c>
      <c r="U19" s="168" t="e">
        <f>#REF!*U$17</f>
        <v>#REF!</v>
      </c>
      <c r="V19" s="168" t="e">
        <f>#REF!*V$17</f>
        <v>#REF!</v>
      </c>
      <c r="W19" s="168" t="e">
        <f>#REF!*W$17</f>
        <v>#REF!</v>
      </c>
      <c r="X19" s="168" t="e">
        <f>#REF!*X$17</f>
        <v>#REF!</v>
      </c>
      <c r="Y19" s="168" t="e">
        <f>#REF!*Y$17</f>
        <v>#REF!</v>
      </c>
      <c r="Z19" s="168" t="e">
        <f>#REF!*Z$17</f>
        <v>#REF!</v>
      </c>
      <c r="AA19" s="168" t="e">
        <f>#REF!*AA$17</f>
        <v>#REF!</v>
      </c>
      <c r="AB19" s="168" t="e">
        <f>#REF!*AB$17</f>
        <v>#REF!</v>
      </c>
      <c r="AC19" s="168" t="e">
        <f>#REF!*AC$17</f>
        <v>#REF!</v>
      </c>
      <c r="AD19" s="168" t="e">
        <f>#REF!*AD$17</f>
        <v>#REF!</v>
      </c>
      <c r="AE19" s="168" t="e">
        <f>#REF!*AE$17</f>
        <v>#REF!</v>
      </c>
      <c r="AF19" s="168" t="e">
        <f>#REF!*AF$17</f>
        <v>#REF!</v>
      </c>
      <c r="AG19" s="168" t="e">
        <f>#REF!*AG$17</f>
        <v>#REF!</v>
      </c>
      <c r="AH19" s="168" t="e">
        <f>#REF!*AH$17</f>
        <v>#REF!</v>
      </c>
      <c r="AI19" s="168" t="e">
        <f>#REF!*AI$17</f>
        <v>#REF!</v>
      </c>
      <c r="AJ19" s="737" t="e">
        <f t="shared" si="8"/>
        <v>#REF!</v>
      </c>
      <c r="AK19" s="65"/>
    </row>
    <row r="20" spans="1:38" s="37" customFormat="1">
      <c r="A20" s="106"/>
      <c r="B20" s="37" t="s">
        <v>16</v>
      </c>
      <c r="C20" s="37" t="s">
        <v>53</v>
      </c>
      <c r="E20" s="137" t="s">
        <v>179</v>
      </c>
      <c r="F20" s="167">
        <f t="shared" ref="F20:AI20" si="9">F7*F$17</f>
        <v>0</v>
      </c>
      <c r="G20" s="168">
        <f t="shared" si="9"/>
        <v>0</v>
      </c>
      <c r="H20" s="168">
        <f t="shared" si="9"/>
        <v>0</v>
      </c>
      <c r="I20" s="168">
        <f t="shared" si="9"/>
        <v>0</v>
      </c>
      <c r="J20" s="168">
        <f t="shared" si="9"/>
        <v>0</v>
      </c>
      <c r="K20" s="168">
        <f t="shared" si="9"/>
        <v>0</v>
      </c>
      <c r="L20" s="168">
        <f t="shared" si="9"/>
        <v>0</v>
      </c>
      <c r="M20" s="168">
        <f t="shared" si="9"/>
        <v>0</v>
      </c>
      <c r="N20" s="168">
        <f t="shared" si="9"/>
        <v>0</v>
      </c>
      <c r="O20" s="168">
        <f t="shared" si="9"/>
        <v>0</v>
      </c>
      <c r="P20" s="168">
        <f t="shared" si="9"/>
        <v>0</v>
      </c>
      <c r="Q20" s="168">
        <f t="shared" si="9"/>
        <v>0</v>
      </c>
      <c r="R20" s="168">
        <f t="shared" si="9"/>
        <v>0</v>
      </c>
      <c r="S20" s="168">
        <f t="shared" si="9"/>
        <v>0</v>
      </c>
      <c r="T20" s="168">
        <f t="shared" si="9"/>
        <v>0</v>
      </c>
      <c r="U20" s="168">
        <f t="shared" si="9"/>
        <v>0</v>
      </c>
      <c r="V20" s="168">
        <f t="shared" si="9"/>
        <v>0</v>
      </c>
      <c r="W20" s="168">
        <f t="shared" si="9"/>
        <v>0</v>
      </c>
      <c r="X20" s="168">
        <f t="shared" si="9"/>
        <v>0</v>
      </c>
      <c r="Y20" s="168">
        <f t="shared" si="9"/>
        <v>0</v>
      </c>
      <c r="Z20" s="168">
        <f t="shared" si="9"/>
        <v>0</v>
      </c>
      <c r="AA20" s="168">
        <f t="shared" si="9"/>
        <v>0</v>
      </c>
      <c r="AB20" s="168">
        <f t="shared" si="9"/>
        <v>0</v>
      </c>
      <c r="AC20" s="168">
        <f t="shared" si="9"/>
        <v>0</v>
      </c>
      <c r="AD20" s="168">
        <f t="shared" si="9"/>
        <v>0</v>
      </c>
      <c r="AE20" s="168">
        <f t="shared" si="9"/>
        <v>0</v>
      </c>
      <c r="AF20" s="168">
        <f t="shared" si="9"/>
        <v>0</v>
      </c>
      <c r="AG20" s="168">
        <f t="shared" si="9"/>
        <v>0</v>
      </c>
      <c r="AH20" s="168">
        <f t="shared" si="9"/>
        <v>0</v>
      </c>
      <c r="AI20" s="168">
        <f t="shared" si="9"/>
        <v>0</v>
      </c>
      <c r="AJ20" s="737">
        <f t="shared" si="8"/>
        <v>0</v>
      </c>
      <c r="AK20" s="65"/>
    </row>
    <row r="21" spans="1:38" s="37" customFormat="1">
      <c r="A21" s="106"/>
      <c r="B21" s="37" t="s">
        <v>19</v>
      </c>
      <c r="C21" s="37" t="s">
        <v>349</v>
      </c>
      <c r="E21" s="137" t="s">
        <v>179</v>
      </c>
      <c r="F21" s="167">
        <f t="shared" ref="F21:AI21" si="10">F8*F$17</f>
        <v>0</v>
      </c>
      <c r="G21" s="168">
        <f t="shared" si="10"/>
        <v>0</v>
      </c>
      <c r="H21" s="168">
        <f t="shared" si="10"/>
        <v>0</v>
      </c>
      <c r="I21" s="168">
        <f t="shared" si="10"/>
        <v>0</v>
      </c>
      <c r="J21" s="168">
        <f t="shared" si="10"/>
        <v>0</v>
      </c>
      <c r="K21" s="168">
        <f t="shared" si="10"/>
        <v>0</v>
      </c>
      <c r="L21" s="168">
        <f t="shared" si="10"/>
        <v>0</v>
      </c>
      <c r="M21" s="168">
        <f t="shared" si="10"/>
        <v>0</v>
      </c>
      <c r="N21" s="168">
        <f t="shared" si="10"/>
        <v>0</v>
      </c>
      <c r="O21" s="168">
        <f t="shared" si="10"/>
        <v>0</v>
      </c>
      <c r="P21" s="168">
        <f t="shared" si="10"/>
        <v>0</v>
      </c>
      <c r="Q21" s="168">
        <f t="shared" si="10"/>
        <v>0</v>
      </c>
      <c r="R21" s="168">
        <f t="shared" si="10"/>
        <v>0</v>
      </c>
      <c r="S21" s="168">
        <f t="shared" si="10"/>
        <v>0</v>
      </c>
      <c r="T21" s="168">
        <f t="shared" si="10"/>
        <v>0</v>
      </c>
      <c r="U21" s="168">
        <f t="shared" si="10"/>
        <v>0</v>
      </c>
      <c r="V21" s="168">
        <f t="shared" si="10"/>
        <v>0</v>
      </c>
      <c r="W21" s="168">
        <f t="shared" si="10"/>
        <v>0</v>
      </c>
      <c r="X21" s="168">
        <f t="shared" si="10"/>
        <v>0</v>
      </c>
      <c r="Y21" s="168">
        <f t="shared" si="10"/>
        <v>0</v>
      </c>
      <c r="Z21" s="168">
        <f t="shared" si="10"/>
        <v>0</v>
      </c>
      <c r="AA21" s="168">
        <f t="shared" si="10"/>
        <v>0</v>
      </c>
      <c r="AB21" s="168">
        <f t="shared" si="10"/>
        <v>0</v>
      </c>
      <c r="AC21" s="168">
        <f t="shared" si="10"/>
        <v>0</v>
      </c>
      <c r="AD21" s="168">
        <f t="shared" si="10"/>
        <v>0</v>
      </c>
      <c r="AE21" s="168">
        <f t="shared" si="10"/>
        <v>0</v>
      </c>
      <c r="AF21" s="168">
        <f t="shared" si="10"/>
        <v>0</v>
      </c>
      <c r="AG21" s="168">
        <f t="shared" si="10"/>
        <v>0</v>
      </c>
      <c r="AH21" s="168">
        <f t="shared" si="10"/>
        <v>0</v>
      </c>
      <c r="AI21" s="168">
        <f t="shared" si="10"/>
        <v>0</v>
      </c>
      <c r="AJ21" s="737">
        <f t="shared" si="8"/>
        <v>0</v>
      </c>
      <c r="AK21" s="65"/>
    </row>
    <row r="22" spans="1:38" s="37" customFormat="1">
      <c r="A22" s="106"/>
      <c r="B22" s="37" t="s">
        <v>22</v>
      </c>
      <c r="C22" s="37" t="s">
        <v>50</v>
      </c>
      <c r="E22" s="137" t="s">
        <v>179</v>
      </c>
      <c r="F22" s="167">
        <f t="shared" ref="F22:AI22" si="11">F9*F$17</f>
        <v>0</v>
      </c>
      <c r="G22" s="168">
        <f t="shared" si="11"/>
        <v>0</v>
      </c>
      <c r="H22" s="168">
        <f t="shared" si="11"/>
        <v>0</v>
      </c>
      <c r="I22" s="168">
        <f t="shared" si="11"/>
        <v>0</v>
      </c>
      <c r="J22" s="168">
        <f t="shared" si="11"/>
        <v>0</v>
      </c>
      <c r="K22" s="168">
        <f t="shared" si="11"/>
        <v>0</v>
      </c>
      <c r="L22" s="168">
        <f t="shared" si="11"/>
        <v>0</v>
      </c>
      <c r="M22" s="168">
        <f t="shared" si="11"/>
        <v>0</v>
      </c>
      <c r="N22" s="168">
        <f t="shared" si="11"/>
        <v>0</v>
      </c>
      <c r="O22" s="168">
        <f t="shared" si="11"/>
        <v>0</v>
      </c>
      <c r="P22" s="168">
        <f t="shared" si="11"/>
        <v>0</v>
      </c>
      <c r="Q22" s="168">
        <f t="shared" si="11"/>
        <v>0</v>
      </c>
      <c r="R22" s="168">
        <f t="shared" si="11"/>
        <v>0</v>
      </c>
      <c r="S22" s="168">
        <f t="shared" si="11"/>
        <v>0</v>
      </c>
      <c r="T22" s="168">
        <f t="shared" si="11"/>
        <v>0</v>
      </c>
      <c r="U22" s="168">
        <f t="shared" si="11"/>
        <v>0</v>
      </c>
      <c r="V22" s="168">
        <f t="shared" si="11"/>
        <v>0</v>
      </c>
      <c r="W22" s="168">
        <f t="shared" si="11"/>
        <v>0</v>
      </c>
      <c r="X22" s="168">
        <f t="shared" si="11"/>
        <v>0</v>
      </c>
      <c r="Y22" s="168">
        <f t="shared" si="11"/>
        <v>0</v>
      </c>
      <c r="Z22" s="168">
        <f t="shared" si="11"/>
        <v>0</v>
      </c>
      <c r="AA22" s="168">
        <f t="shared" si="11"/>
        <v>0</v>
      </c>
      <c r="AB22" s="168">
        <f t="shared" si="11"/>
        <v>0</v>
      </c>
      <c r="AC22" s="168">
        <f t="shared" si="11"/>
        <v>0</v>
      </c>
      <c r="AD22" s="168">
        <f t="shared" si="11"/>
        <v>0</v>
      </c>
      <c r="AE22" s="168">
        <f t="shared" si="11"/>
        <v>0</v>
      </c>
      <c r="AF22" s="168">
        <f t="shared" si="11"/>
        <v>0</v>
      </c>
      <c r="AG22" s="168">
        <f t="shared" si="11"/>
        <v>0</v>
      </c>
      <c r="AH22" s="168">
        <f t="shared" si="11"/>
        <v>0</v>
      </c>
      <c r="AI22" s="168">
        <f t="shared" si="11"/>
        <v>0</v>
      </c>
      <c r="AJ22" s="737">
        <f t="shared" si="8"/>
        <v>0</v>
      </c>
      <c r="AK22" s="65"/>
    </row>
    <row r="23" spans="1:38" s="37" customFormat="1">
      <c r="A23" s="106"/>
      <c r="B23" s="37" t="s">
        <v>23</v>
      </c>
      <c r="C23" s="37" t="s">
        <v>51</v>
      </c>
      <c r="E23" s="137" t="s">
        <v>179</v>
      </c>
      <c r="F23" s="167">
        <f t="shared" ref="F23:AI23" si="12">F10*F$17</f>
        <v>0</v>
      </c>
      <c r="G23" s="168">
        <f t="shared" si="12"/>
        <v>0</v>
      </c>
      <c r="H23" s="168">
        <f t="shared" si="12"/>
        <v>0</v>
      </c>
      <c r="I23" s="168">
        <f t="shared" si="12"/>
        <v>0</v>
      </c>
      <c r="J23" s="168">
        <f t="shared" si="12"/>
        <v>0</v>
      </c>
      <c r="K23" s="168">
        <f t="shared" si="12"/>
        <v>0</v>
      </c>
      <c r="L23" s="168">
        <f t="shared" si="12"/>
        <v>0</v>
      </c>
      <c r="M23" s="168">
        <f t="shared" si="12"/>
        <v>0</v>
      </c>
      <c r="N23" s="168">
        <f t="shared" si="12"/>
        <v>0</v>
      </c>
      <c r="O23" s="168">
        <f t="shared" si="12"/>
        <v>0</v>
      </c>
      <c r="P23" s="168">
        <f t="shared" si="12"/>
        <v>0</v>
      </c>
      <c r="Q23" s="168">
        <f t="shared" si="12"/>
        <v>0</v>
      </c>
      <c r="R23" s="168">
        <f t="shared" si="12"/>
        <v>0</v>
      </c>
      <c r="S23" s="168">
        <f t="shared" si="12"/>
        <v>0</v>
      </c>
      <c r="T23" s="168">
        <f t="shared" si="12"/>
        <v>0</v>
      </c>
      <c r="U23" s="168">
        <f t="shared" si="12"/>
        <v>0</v>
      </c>
      <c r="V23" s="168">
        <f t="shared" si="12"/>
        <v>0</v>
      </c>
      <c r="W23" s="168">
        <f t="shared" si="12"/>
        <v>0</v>
      </c>
      <c r="X23" s="168">
        <f t="shared" si="12"/>
        <v>0</v>
      </c>
      <c r="Y23" s="168">
        <f t="shared" si="12"/>
        <v>0</v>
      </c>
      <c r="Z23" s="168">
        <f t="shared" si="12"/>
        <v>0</v>
      </c>
      <c r="AA23" s="168">
        <f t="shared" si="12"/>
        <v>0</v>
      </c>
      <c r="AB23" s="168">
        <f t="shared" si="12"/>
        <v>0</v>
      </c>
      <c r="AC23" s="168">
        <f t="shared" si="12"/>
        <v>0</v>
      </c>
      <c r="AD23" s="168">
        <f t="shared" si="12"/>
        <v>0</v>
      </c>
      <c r="AE23" s="168">
        <f t="shared" si="12"/>
        <v>0</v>
      </c>
      <c r="AF23" s="168">
        <f t="shared" si="12"/>
        <v>0</v>
      </c>
      <c r="AG23" s="168">
        <f t="shared" si="12"/>
        <v>0</v>
      </c>
      <c r="AH23" s="168">
        <f t="shared" si="12"/>
        <v>0</v>
      </c>
      <c r="AI23" s="168">
        <f t="shared" si="12"/>
        <v>0</v>
      </c>
      <c r="AJ23" s="737">
        <f t="shared" si="8"/>
        <v>0</v>
      </c>
    </row>
    <row r="24" spans="1:38" s="37" customFormat="1">
      <c r="A24" s="106"/>
      <c r="B24" s="37" t="s">
        <v>24</v>
      </c>
      <c r="C24" s="21" t="s">
        <v>346</v>
      </c>
      <c r="D24" s="21"/>
      <c r="E24" s="137" t="s">
        <v>179</v>
      </c>
      <c r="F24" s="167" t="e">
        <f t="shared" ref="F24:AI24" si="13">F11*F$17</f>
        <v>#N/A</v>
      </c>
      <c r="G24" s="168" t="e">
        <f t="shared" si="13"/>
        <v>#N/A</v>
      </c>
      <c r="H24" s="168" t="e">
        <f t="shared" si="13"/>
        <v>#N/A</v>
      </c>
      <c r="I24" s="168" t="e">
        <f t="shared" si="13"/>
        <v>#N/A</v>
      </c>
      <c r="J24" s="168" t="e">
        <f t="shared" si="13"/>
        <v>#N/A</v>
      </c>
      <c r="K24" s="168" t="e">
        <f t="shared" si="13"/>
        <v>#N/A</v>
      </c>
      <c r="L24" s="168" t="e">
        <f t="shared" si="13"/>
        <v>#N/A</v>
      </c>
      <c r="M24" s="168" t="e">
        <f t="shared" si="13"/>
        <v>#N/A</v>
      </c>
      <c r="N24" s="168">
        <f t="shared" si="13"/>
        <v>0</v>
      </c>
      <c r="O24" s="168">
        <f t="shared" si="13"/>
        <v>0</v>
      </c>
      <c r="P24" s="168">
        <f t="shared" si="13"/>
        <v>0</v>
      </c>
      <c r="Q24" s="168">
        <f t="shared" si="13"/>
        <v>0</v>
      </c>
      <c r="R24" s="168">
        <f t="shared" si="13"/>
        <v>0</v>
      </c>
      <c r="S24" s="168">
        <f t="shared" si="13"/>
        <v>0</v>
      </c>
      <c r="T24" s="168">
        <f t="shared" si="13"/>
        <v>0</v>
      </c>
      <c r="U24" s="168">
        <f t="shared" si="13"/>
        <v>0</v>
      </c>
      <c r="V24" s="168">
        <f t="shared" si="13"/>
        <v>0</v>
      </c>
      <c r="W24" s="168">
        <f t="shared" si="13"/>
        <v>0</v>
      </c>
      <c r="X24" s="168">
        <f t="shared" si="13"/>
        <v>0</v>
      </c>
      <c r="Y24" s="168">
        <f t="shared" si="13"/>
        <v>0</v>
      </c>
      <c r="Z24" s="168">
        <f t="shared" si="13"/>
        <v>0</v>
      </c>
      <c r="AA24" s="168">
        <f t="shared" si="13"/>
        <v>0</v>
      </c>
      <c r="AB24" s="168">
        <f t="shared" si="13"/>
        <v>0</v>
      </c>
      <c r="AC24" s="168">
        <f t="shared" si="13"/>
        <v>0</v>
      </c>
      <c r="AD24" s="168">
        <f t="shared" si="13"/>
        <v>0</v>
      </c>
      <c r="AE24" s="168">
        <f t="shared" si="13"/>
        <v>0</v>
      </c>
      <c r="AF24" s="168">
        <f t="shared" si="13"/>
        <v>0</v>
      </c>
      <c r="AG24" s="168">
        <f t="shared" si="13"/>
        <v>0</v>
      </c>
      <c r="AH24" s="168">
        <f t="shared" si="13"/>
        <v>0</v>
      </c>
      <c r="AI24" s="168">
        <f t="shared" si="13"/>
        <v>0</v>
      </c>
      <c r="AJ24" s="737" t="e">
        <f t="shared" si="8"/>
        <v>#N/A</v>
      </c>
    </row>
    <row r="25" spans="1:38" s="37" customFormat="1">
      <c r="A25" s="114"/>
      <c r="B25" s="115" t="s">
        <v>26</v>
      </c>
      <c r="C25" s="115" t="s">
        <v>29</v>
      </c>
      <c r="D25" s="115"/>
      <c r="E25" s="139" t="s">
        <v>179</v>
      </c>
      <c r="F25" s="277" t="e">
        <f t="shared" ref="F25:AI25" si="14">F12*F$17</f>
        <v>#N/A</v>
      </c>
      <c r="G25" s="278" t="e">
        <f t="shared" si="14"/>
        <v>#N/A</v>
      </c>
      <c r="H25" s="278" t="e">
        <f t="shared" si="14"/>
        <v>#N/A</v>
      </c>
      <c r="I25" s="278" t="e">
        <f t="shared" si="14"/>
        <v>#N/A</v>
      </c>
      <c r="J25" s="278" t="e">
        <f t="shared" si="14"/>
        <v>#N/A</v>
      </c>
      <c r="K25" s="278" t="e">
        <f t="shared" si="14"/>
        <v>#N/A</v>
      </c>
      <c r="L25" s="278" t="e">
        <f t="shared" si="14"/>
        <v>#N/A</v>
      </c>
      <c r="M25" s="278" t="e">
        <f t="shared" si="14"/>
        <v>#N/A</v>
      </c>
      <c r="N25" s="278">
        <f t="shared" si="14"/>
        <v>0</v>
      </c>
      <c r="O25" s="278">
        <f t="shared" si="14"/>
        <v>0</v>
      </c>
      <c r="P25" s="278">
        <f t="shared" si="14"/>
        <v>0</v>
      </c>
      <c r="Q25" s="278">
        <f t="shared" si="14"/>
        <v>0</v>
      </c>
      <c r="R25" s="278">
        <f t="shared" si="14"/>
        <v>0</v>
      </c>
      <c r="S25" s="278">
        <f t="shared" si="14"/>
        <v>0</v>
      </c>
      <c r="T25" s="278">
        <f t="shared" si="14"/>
        <v>0</v>
      </c>
      <c r="U25" s="278">
        <f t="shared" si="14"/>
        <v>0</v>
      </c>
      <c r="V25" s="278">
        <f t="shared" si="14"/>
        <v>0</v>
      </c>
      <c r="W25" s="278">
        <f t="shared" si="14"/>
        <v>0</v>
      </c>
      <c r="X25" s="278">
        <f t="shared" si="14"/>
        <v>0</v>
      </c>
      <c r="Y25" s="278">
        <f t="shared" si="14"/>
        <v>0</v>
      </c>
      <c r="Z25" s="278">
        <f t="shared" si="14"/>
        <v>0</v>
      </c>
      <c r="AA25" s="278">
        <f t="shared" si="14"/>
        <v>0</v>
      </c>
      <c r="AB25" s="278">
        <f t="shared" si="14"/>
        <v>0</v>
      </c>
      <c r="AC25" s="278">
        <f t="shared" si="14"/>
        <v>0</v>
      </c>
      <c r="AD25" s="278">
        <f t="shared" si="14"/>
        <v>0</v>
      </c>
      <c r="AE25" s="278">
        <f t="shared" si="14"/>
        <v>0</v>
      </c>
      <c r="AF25" s="278">
        <f t="shared" si="14"/>
        <v>0</v>
      </c>
      <c r="AG25" s="278">
        <f t="shared" si="14"/>
        <v>0</v>
      </c>
      <c r="AH25" s="278">
        <f t="shared" si="14"/>
        <v>0</v>
      </c>
      <c r="AI25" s="278">
        <f t="shared" si="14"/>
        <v>0</v>
      </c>
      <c r="AJ25" s="738" t="e">
        <f t="shared" si="8"/>
        <v>#N/A</v>
      </c>
    </row>
    <row r="26" spans="1:38" s="37" customFormat="1">
      <c r="A26" s="114"/>
      <c r="B26" s="115"/>
      <c r="C26" s="115"/>
      <c r="D26" s="115"/>
      <c r="E26" s="284"/>
      <c r="F26" s="141"/>
      <c r="G26" s="141"/>
      <c r="H26" s="141"/>
      <c r="I26" s="141"/>
      <c r="J26" s="141"/>
      <c r="K26" s="141"/>
      <c r="L26" s="141"/>
      <c r="M26" s="141"/>
      <c r="N26" s="141"/>
      <c r="O26" s="141"/>
      <c r="P26" s="141"/>
      <c r="Q26" s="141"/>
      <c r="R26" s="141"/>
      <c r="S26" s="141"/>
      <c r="T26" s="141"/>
      <c r="U26" s="141"/>
      <c r="V26" s="141"/>
      <c r="W26" s="141"/>
      <c r="X26" s="141"/>
      <c r="Y26" s="141"/>
      <c r="Z26" s="141"/>
      <c r="AA26" s="141"/>
      <c r="AB26" s="141"/>
      <c r="AC26" s="141"/>
      <c r="AD26" s="141"/>
      <c r="AE26" s="141"/>
      <c r="AF26" s="141"/>
      <c r="AG26" s="141"/>
      <c r="AH26" s="141"/>
      <c r="AI26" s="141"/>
      <c r="AJ26" s="739"/>
    </row>
    <row r="27" spans="1:38" s="46" customFormat="1">
      <c r="A27" s="163">
        <v>3</v>
      </c>
      <c r="B27" s="164" t="s">
        <v>30</v>
      </c>
      <c r="C27" s="164"/>
      <c r="D27" s="164"/>
      <c r="E27" s="164"/>
      <c r="F27" s="164"/>
      <c r="G27" s="165"/>
      <c r="H27" s="165"/>
      <c r="I27" s="165"/>
      <c r="J27" s="165"/>
      <c r="K27" s="165"/>
      <c r="L27" s="165"/>
      <c r="M27" s="165"/>
      <c r="N27" s="165"/>
      <c r="O27" s="165"/>
      <c r="P27" s="165"/>
      <c r="Q27" s="165"/>
      <c r="R27" s="165"/>
      <c r="S27" s="165"/>
      <c r="T27" s="165"/>
      <c r="U27" s="165"/>
      <c r="V27" s="165"/>
      <c r="W27" s="165"/>
      <c r="X27" s="165"/>
      <c r="Y27" s="165"/>
      <c r="Z27" s="165"/>
      <c r="AA27" s="165"/>
      <c r="AB27" s="165"/>
      <c r="AC27" s="165"/>
      <c r="AD27" s="165"/>
      <c r="AE27" s="165"/>
      <c r="AF27" s="165"/>
      <c r="AG27" s="165"/>
      <c r="AH27" s="165"/>
      <c r="AI27" s="165"/>
      <c r="AJ27" s="166"/>
      <c r="AK27" s="142"/>
      <c r="AL27" s="12"/>
    </row>
    <row r="28" spans="1:38" s="96" customFormat="1">
      <c r="A28" s="256"/>
      <c r="B28" s="257"/>
      <c r="C28" s="257"/>
      <c r="D28" s="257"/>
      <c r="G28" s="170" t="s">
        <v>31</v>
      </c>
      <c r="H28" s="169"/>
      <c r="I28" s="230" t="s">
        <v>32</v>
      </c>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2"/>
      <c r="AL28" s="65"/>
    </row>
    <row r="29" spans="1:38" s="37" customFormat="1">
      <c r="A29" s="112"/>
      <c r="B29" s="113" t="s">
        <v>33</v>
      </c>
      <c r="C29" s="113" t="s">
        <v>315</v>
      </c>
      <c r="D29" s="285"/>
      <c r="E29" s="132"/>
      <c r="F29" s="133"/>
      <c r="G29" s="740">
        <f>AJ6</f>
        <v>0</v>
      </c>
      <c r="H29" s="523"/>
      <c r="I29" s="740">
        <f t="shared" ref="I29:I35" si="15">AJ18</f>
        <v>0</v>
      </c>
      <c r="J29" s="40"/>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L29" s="65"/>
    </row>
    <row r="30" spans="1:38" s="37" customFormat="1" hidden="1">
      <c r="A30" s="106"/>
      <c r="B30" s="37" t="s">
        <v>34</v>
      </c>
      <c r="C30" s="37" t="s">
        <v>72</v>
      </c>
      <c r="D30" s="286"/>
      <c r="E30" s="132"/>
      <c r="F30" s="133"/>
      <c r="G30" s="741" t="e">
        <f>#REF!</f>
        <v>#REF!</v>
      </c>
      <c r="H30" s="523"/>
      <c r="I30" s="741" t="e">
        <f t="shared" si="15"/>
        <v>#REF!</v>
      </c>
      <c r="J30" s="40"/>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L30" s="65"/>
    </row>
    <row r="31" spans="1:38" s="37" customFormat="1">
      <c r="A31" s="106"/>
      <c r="B31" s="37" t="s">
        <v>34</v>
      </c>
      <c r="C31" s="37" t="s">
        <v>10</v>
      </c>
      <c r="D31" s="286"/>
      <c r="E31" s="132"/>
      <c r="F31" s="133"/>
      <c r="G31" s="741">
        <f t="shared" ref="G31:G36" si="16">AJ7</f>
        <v>0</v>
      </c>
      <c r="H31" s="523"/>
      <c r="I31" s="741">
        <f t="shared" si="15"/>
        <v>0</v>
      </c>
      <c r="J31" s="40"/>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L31" s="65"/>
    </row>
    <row r="32" spans="1:38" s="37" customFormat="1">
      <c r="A32" s="106"/>
      <c r="B32" s="37" t="s">
        <v>35</v>
      </c>
      <c r="C32" s="37" t="s">
        <v>347</v>
      </c>
      <c r="D32" s="286"/>
      <c r="E32" s="132"/>
      <c r="F32" s="133"/>
      <c r="G32" s="741">
        <f t="shared" si="16"/>
        <v>0</v>
      </c>
      <c r="H32" s="523"/>
      <c r="I32" s="741">
        <f t="shared" si="15"/>
        <v>0</v>
      </c>
      <c r="J32" s="40"/>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L32" s="65"/>
    </row>
    <row r="33" spans="1:38" s="37" customFormat="1">
      <c r="A33" s="106"/>
      <c r="B33" s="37" t="s">
        <v>36</v>
      </c>
      <c r="C33" s="37" t="s">
        <v>45</v>
      </c>
      <c r="D33" s="286"/>
      <c r="E33" s="131"/>
      <c r="F33" s="90"/>
      <c r="G33" s="741">
        <f t="shared" si="16"/>
        <v>0</v>
      </c>
      <c r="H33" s="523"/>
      <c r="I33" s="741">
        <f t="shared" si="15"/>
        <v>0</v>
      </c>
      <c r="J33" s="40"/>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L33" s="65"/>
    </row>
    <row r="34" spans="1:38" s="37" customFormat="1">
      <c r="A34" s="106"/>
      <c r="B34" s="37" t="s">
        <v>37</v>
      </c>
      <c r="C34" s="37" t="s">
        <v>46</v>
      </c>
      <c r="D34" s="286"/>
      <c r="E34" s="131"/>
      <c r="F34" s="90"/>
      <c r="G34" s="741">
        <f t="shared" si="16"/>
        <v>0</v>
      </c>
      <c r="H34" s="523"/>
      <c r="I34" s="741">
        <f t="shared" si="15"/>
        <v>0</v>
      </c>
      <c r="J34" s="40"/>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L34" s="65"/>
    </row>
    <row r="35" spans="1:38" s="37" customFormat="1">
      <c r="A35" s="106"/>
      <c r="B35" s="37" t="s">
        <v>81</v>
      </c>
      <c r="C35" s="37" t="str">
        <f>C11</f>
        <v xml:space="preserve">Projektā ieguldītais kapitāls </v>
      </c>
      <c r="D35" s="286"/>
      <c r="E35" s="131"/>
      <c r="F35" s="90"/>
      <c r="G35" s="741" t="e">
        <f t="shared" si="16"/>
        <v>#N/A</v>
      </c>
      <c r="H35" s="523"/>
      <c r="I35" s="741" t="e">
        <f t="shared" si="15"/>
        <v>#N/A</v>
      </c>
      <c r="J35" s="40"/>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L35" s="65"/>
    </row>
    <row r="36" spans="1:38" s="37" customFormat="1">
      <c r="A36" s="114"/>
      <c r="B36" s="115" t="s">
        <v>64</v>
      </c>
      <c r="C36" s="115" t="s">
        <v>12</v>
      </c>
      <c r="D36" s="287"/>
      <c r="E36" s="131"/>
      <c r="F36" s="90"/>
      <c r="G36" s="742" t="e">
        <f t="shared" si="16"/>
        <v>#N/A</v>
      </c>
      <c r="H36" s="523"/>
      <c r="I36" s="742" t="e">
        <f>AJ25</f>
        <v>#N/A</v>
      </c>
      <c r="J36" s="40"/>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L36" s="65"/>
    </row>
    <row r="37" spans="1:38" s="37" customFormat="1">
      <c r="A37" s="65"/>
      <c r="B37" s="65"/>
      <c r="C37" s="65"/>
      <c r="D37" s="65"/>
      <c r="E37" s="90"/>
      <c r="F37" s="90"/>
      <c r="G37" s="743"/>
      <c r="H37" s="66"/>
      <c r="I37" s="743"/>
      <c r="J37" s="40"/>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5"/>
      <c r="AL37" s="65"/>
    </row>
    <row r="38" spans="1:38" s="46" customFormat="1">
      <c r="A38" s="163">
        <v>4</v>
      </c>
      <c r="B38" s="164" t="s">
        <v>38</v>
      </c>
      <c r="C38" s="164"/>
      <c r="D38" s="164"/>
      <c r="E38" s="164"/>
      <c r="F38" s="164"/>
      <c r="G38" s="165"/>
      <c r="H38" s="165"/>
      <c r="I38" s="165"/>
      <c r="J38" s="165"/>
      <c r="K38" s="165"/>
      <c r="L38" s="165"/>
      <c r="M38" s="165"/>
      <c r="N38" s="165"/>
      <c r="O38" s="165"/>
      <c r="P38" s="165"/>
      <c r="Q38" s="165"/>
      <c r="R38" s="165"/>
      <c r="S38" s="165"/>
      <c r="T38" s="165"/>
      <c r="U38" s="165"/>
      <c r="V38" s="165"/>
      <c r="W38" s="165"/>
      <c r="X38" s="165"/>
      <c r="Y38" s="165"/>
      <c r="Z38" s="165"/>
      <c r="AA38" s="165"/>
      <c r="AB38" s="165"/>
      <c r="AC38" s="165"/>
      <c r="AD38" s="165"/>
      <c r="AE38" s="165"/>
      <c r="AF38" s="165"/>
      <c r="AG38" s="165"/>
      <c r="AH38" s="165"/>
      <c r="AI38" s="165"/>
      <c r="AJ38" s="166"/>
      <c r="AK38" s="142"/>
      <c r="AL38" s="12"/>
    </row>
    <row r="39" spans="1:38" s="37" customFormat="1">
      <c r="A39" s="112"/>
      <c r="B39" s="113" t="s">
        <v>39</v>
      </c>
      <c r="C39" s="113" t="s">
        <v>75</v>
      </c>
      <c r="D39" s="285"/>
      <c r="E39" s="129"/>
      <c r="F39" s="130"/>
      <c r="G39" s="740" t="e">
        <f>I36</f>
        <v>#N/A</v>
      </c>
      <c r="H39" s="65"/>
      <c r="I39" s="65"/>
      <c r="J39" s="65"/>
      <c r="K39" s="65"/>
      <c r="L39" s="65"/>
      <c r="M39" s="65"/>
      <c r="N39" s="125"/>
      <c r="O39" s="65"/>
      <c r="P39" s="65"/>
      <c r="Q39" s="65"/>
      <c r="R39" s="65"/>
      <c r="S39" s="65"/>
      <c r="T39" s="65"/>
      <c r="U39" s="65"/>
      <c r="V39" s="65"/>
      <c r="W39" s="65"/>
      <c r="X39" s="65"/>
      <c r="Y39" s="65"/>
      <c r="Z39" s="65"/>
      <c r="AA39" s="65"/>
      <c r="AB39" s="65"/>
      <c r="AC39" s="65"/>
      <c r="AD39" s="65"/>
      <c r="AE39" s="65"/>
      <c r="AF39" s="65"/>
      <c r="AG39" s="65"/>
      <c r="AH39" s="65"/>
      <c r="AI39" s="65"/>
      <c r="AJ39" s="65"/>
      <c r="AL39" s="65"/>
    </row>
    <row r="40" spans="1:38" s="37" customFormat="1">
      <c r="A40" s="114"/>
      <c r="B40" s="115" t="s">
        <v>56</v>
      </c>
      <c r="C40" s="115" t="s">
        <v>76</v>
      </c>
      <c r="D40" s="287"/>
      <c r="E40" s="129"/>
      <c r="F40" s="130"/>
      <c r="G40" s="744" t="e">
        <f>IRR(F12:AI12,I40)</f>
        <v>#VALUE!</v>
      </c>
      <c r="H40" s="65"/>
      <c r="I40" s="473">
        <v>-0.2</v>
      </c>
      <c r="J40" s="37" t="s">
        <v>656</v>
      </c>
      <c r="K40" s="65"/>
      <c r="L40" s="65"/>
      <c r="M40" s="65"/>
      <c r="N40" s="65"/>
      <c r="O40" s="65"/>
      <c r="P40" s="65"/>
      <c r="Q40" s="65"/>
      <c r="R40" s="65"/>
      <c r="S40" s="65"/>
      <c r="T40" s="65"/>
      <c r="U40" s="65"/>
      <c r="V40" s="65"/>
      <c r="W40" s="65"/>
      <c r="X40" s="65"/>
      <c r="Y40" s="65"/>
      <c r="Z40" s="65"/>
      <c r="AA40" s="65"/>
      <c r="AB40" s="65"/>
      <c r="AC40" s="65"/>
      <c r="AD40" s="65"/>
      <c r="AE40" s="65"/>
      <c r="AF40" s="65"/>
      <c r="AG40" s="65"/>
      <c r="AH40" s="65"/>
      <c r="AI40" s="65"/>
      <c r="AJ40" s="65"/>
      <c r="AL40" s="65"/>
    </row>
    <row r="41" spans="1:38" s="46" customFormat="1">
      <c r="A41" s="163"/>
      <c r="B41" s="164"/>
      <c r="C41" s="164"/>
      <c r="D41" s="164"/>
      <c r="E41" s="164"/>
      <c r="F41" s="164"/>
      <c r="G41" s="165"/>
      <c r="H41" s="165"/>
      <c r="I41" s="165"/>
      <c r="J41" s="165"/>
      <c r="K41" s="165"/>
      <c r="L41" s="165"/>
      <c r="M41" s="165"/>
      <c r="N41" s="165"/>
      <c r="O41" s="165"/>
      <c r="P41" s="165"/>
      <c r="Q41" s="165"/>
      <c r="R41" s="165"/>
      <c r="S41" s="165"/>
      <c r="T41" s="165"/>
      <c r="U41" s="165"/>
      <c r="V41" s="165"/>
      <c r="W41" s="165"/>
      <c r="X41" s="165"/>
      <c r="Y41" s="165"/>
      <c r="Z41" s="165"/>
      <c r="AA41" s="165"/>
      <c r="AB41" s="165"/>
      <c r="AC41" s="165"/>
      <c r="AD41" s="165"/>
      <c r="AE41" s="165"/>
      <c r="AF41" s="165"/>
      <c r="AG41" s="165"/>
      <c r="AH41" s="165"/>
      <c r="AI41" s="165"/>
      <c r="AJ41" s="166"/>
      <c r="AK41" s="142"/>
      <c r="AL41" s="12"/>
    </row>
    <row r="42" spans="1:38" s="37" customFormat="1">
      <c r="A42" s="65"/>
      <c r="B42" s="65"/>
      <c r="C42" s="65"/>
      <c r="D42" s="65"/>
      <c r="E42" s="65"/>
      <c r="F42" s="65"/>
      <c r="G42" s="126"/>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5"/>
      <c r="AI42" s="65"/>
      <c r="AJ42" s="65"/>
      <c r="AK42" s="65"/>
    </row>
    <row r="43" spans="1:38" s="37" customFormat="1">
      <c r="A43" s="65"/>
      <c r="B43" s="65"/>
      <c r="C43" s="396"/>
      <c r="D43" s="66"/>
      <c r="E43" s="66"/>
      <c r="F43" s="65"/>
      <c r="G43" s="126"/>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c r="AG43" s="65"/>
      <c r="AH43" s="65"/>
      <c r="AI43" s="65"/>
      <c r="AJ43" s="65"/>
      <c r="AK43" s="65"/>
    </row>
    <row r="44" spans="1:38" s="37" customFormat="1">
      <c r="A44" s="65"/>
      <c r="B44" s="65"/>
      <c r="C44" s="65"/>
      <c r="D44" s="65"/>
      <c r="E44" s="65"/>
      <c r="F44" s="65"/>
      <c r="G44" s="126"/>
      <c r="H44" s="65"/>
      <c r="I44" s="65"/>
      <c r="J44" s="65"/>
      <c r="K44" s="65"/>
      <c r="L44" s="65"/>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5"/>
    </row>
    <row r="45" spans="1:38" s="37" customFormat="1">
      <c r="A45" s="65"/>
      <c r="B45" s="65"/>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row>
    <row r="46" spans="1:38" s="37" customFormat="1">
      <c r="A46" s="65"/>
      <c r="B46" s="65"/>
      <c r="C46" s="65"/>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K46" s="65"/>
    </row>
    <row r="47" spans="1:38" s="37" customFormat="1">
      <c r="A47" s="65"/>
      <c r="B47" s="65"/>
      <c r="C47" s="65"/>
      <c r="D47" s="65"/>
      <c r="E47" s="65"/>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65"/>
      <c r="AK47" s="65"/>
    </row>
    <row r="48" spans="1:38" s="37" customFormat="1">
      <c r="A48" s="65"/>
      <c r="B48" s="65"/>
      <c r="C48" s="65"/>
      <c r="D48" s="65"/>
      <c r="E48" s="65"/>
      <c r="F48" s="65"/>
      <c r="G48" s="65"/>
      <c r="H48" s="65"/>
      <c r="I48" s="65"/>
      <c r="J48" s="65"/>
      <c r="K48" s="65"/>
      <c r="L48" s="65"/>
      <c r="M48" s="65"/>
      <c r="N48" s="65"/>
      <c r="O48" s="65"/>
      <c r="P48" s="65"/>
      <c r="Q48" s="65"/>
      <c r="R48" s="65"/>
      <c r="S48" s="65"/>
      <c r="T48" s="65"/>
      <c r="U48" s="65"/>
      <c r="V48" s="65"/>
      <c r="W48" s="65"/>
      <c r="X48" s="65"/>
      <c r="Y48" s="65"/>
      <c r="Z48" s="65"/>
      <c r="AA48" s="65"/>
      <c r="AB48" s="65"/>
      <c r="AC48" s="65"/>
      <c r="AD48" s="65"/>
      <c r="AE48" s="65"/>
      <c r="AF48" s="65"/>
      <c r="AG48" s="65"/>
      <c r="AH48" s="65"/>
      <c r="AI48" s="65"/>
      <c r="AJ48" s="65"/>
      <c r="AK48" s="65"/>
    </row>
    <row r="49" spans="1:37" s="37" customFormat="1">
      <c r="A49" s="65"/>
      <c r="B49" s="65"/>
      <c r="C49" s="65"/>
      <c r="D49" s="65"/>
      <c r="E49" s="67"/>
      <c r="F49" s="65"/>
      <c r="G49" s="65"/>
      <c r="H49" s="65"/>
      <c r="I49" s="65"/>
      <c r="J49" s="65"/>
      <c r="K49" s="65"/>
      <c r="L49" s="65"/>
      <c r="M49" s="65"/>
      <c r="N49" s="65"/>
      <c r="O49" s="65"/>
      <c r="P49" s="65"/>
      <c r="Q49" s="65"/>
      <c r="R49" s="65"/>
      <c r="S49" s="65"/>
      <c r="T49" s="65"/>
      <c r="U49" s="65"/>
      <c r="V49" s="65"/>
      <c r="W49" s="65"/>
      <c r="X49" s="65"/>
      <c r="Y49" s="65"/>
      <c r="Z49" s="65"/>
      <c r="AA49" s="65"/>
      <c r="AB49" s="65"/>
      <c r="AC49" s="65"/>
      <c r="AD49" s="65"/>
      <c r="AE49" s="65"/>
      <c r="AF49" s="65"/>
      <c r="AG49" s="65"/>
      <c r="AH49" s="65"/>
      <c r="AI49" s="65"/>
      <c r="AJ49" s="65"/>
      <c r="AK49" s="65"/>
    </row>
    <row r="50" spans="1:37" s="37" customFormat="1">
      <c r="A50" s="65"/>
      <c r="B50" s="65"/>
      <c r="C50" s="65"/>
      <c r="D50" s="65"/>
      <c r="E50" s="67"/>
      <c r="F50" s="65"/>
      <c r="G50" s="65"/>
      <c r="H50" s="65"/>
      <c r="I50" s="65"/>
      <c r="J50" s="65"/>
      <c r="K50" s="65"/>
      <c r="L50" s="65"/>
      <c r="M50" s="65"/>
      <c r="N50" s="65"/>
      <c r="O50" s="65"/>
      <c r="P50" s="65"/>
      <c r="Q50" s="65"/>
      <c r="R50" s="65"/>
      <c r="S50" s="65"/>
      <c r="T50" s="65"/>
      <c r="U50" s="65"/>
      <c r="V50" s="65"/>
      <c r="W50" s="65"/>
      <c r="X50" s="65"/>
      <c r="Y50" s="65"/>
      <c r="Z50" s="65"/>
      <c r="AA50" s="65"/>
      <c r="AB50" s="65"/>
      <c r="AC50" s="65"/>
      <c r="AD50" s="65"/>
      <c r="AE50" s="65"/>
      <c r="AF50" s="65"/>
      <c r="AG50" s="65"/>
      <c r="AH50" s="65"/>
      <c r="AI50" s="65"/>
      <c r="AJ50" s="65"/>
      <c r="AK50" s="65"/>
    </row>
    <row r="51" spans="1:37" s="37" customFormat="1">
      <c r="A51" s="65"/>
      <c r="B51" s="65"/>
      <c r="C51" s="65"/>
      <c r="D51" s="65"/>
      <c r="E51" s="67"/>
      <c r="F51" s="65"/>
      <c r="G51" s="65"/>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5"/>
      <c r="AK51" s="65"/>
    </row>
    <row r="52" spans="1:37" s="37" customFormat="1">
      <c r="A52" s="65"/>
      <c r="B52" s="65"/>
      <c r="C52" s="65"/>
      <c r="D52" s="65"/>
      <c r="E52" s="67"/>
      <c r="F52" s="65"/>
      <c r="G52" s="65"/>
      <c r="H52" s="65"/>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c r="AJ52" s="65"/>
      <c r="AK52" s="65"/>
    </row>
    <row r="53" spans="1:37" s="37" customFormat="1">
      <c r="A53" s="65"/>
      <c r="B53" s="65"/>
      <c r="C53" s="65"/>
      <c r="D53" s="65"/>
      <c r="E53" s="67"/>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row>
    <row r="54" spans="1:37" s="37" customFormat="1">
      <c r="A54" s="65"/>
      <c r="B54" s="65"/>
      <c r="C54" s="65"/>
      <c r="D54" s="65"/>
      <c r="E54" s="67"/>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row>
    <row r="55" spans="1:37" s="37" customFormat="1">
      <c r="A55" s="65"/>
      <c r="B55" s="65"/>
      <c r="C55" s="65"/>
      <c r="D55" s="65"/>
      <c r="E55" s="67"/>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row>
    <row r="56" spans="1:37" s="37" customFormat="1">
      <c r="A56" s="65"/>
      <c r="B56" s="65"/>
      <c r="C56" s="65"/>
      <c r="D56" s="65"/>
      <c r="E56" s="67"/>
      <c r="F56" s="65"/>
      <c r="G56" s="65"/>
      <c r="H56" s="65"/>
      <c r="I56" s="65"/>
      <c r="J56" s="65"/>
      <c r="K56" s="65"/>
      <c r="L56" s="65"/>
      <c r="M56" s="65"/>
      <c r="N56" s="65"/>
      <c r="O56" s="65"/>
      <c r="P56" s="65"/>
      <c r="Q56" s="65"/>
      <c r="R56" s="65"/>
      <c r="S56" s="65"/>
      <c r="T56" s="65"/>
      <c r="U56" s="65"/>
      <c r="V56" s="65"/>
      <c r="W56" s="65"/>
      <c r="X56" s="65"/>
      <c r="Y56" s="65"/>
      <c r="Z56" s="65"/>
      <c r="AA56" s="65"/>
      <c r="AB56" s="65"/>
      <c r="AC56" s="65"/>
      <c r="AD56" s="65"/>
      <c r="AE56" s="65"/>
      <c r="AF56" s="65"/>
      <c r="AG56" s="65"/>
      <c r="AH56" s="65"/>
      <c r="AI56" s="65"/>
      <c r="AJ56" s="65"/>
      <c r="AK56" s="65"/>
    </row>
    <row r="57" spans="1:37" s="37" customFormat="1">
      <c r="A57" s="65"/>
      <c r="B57" s="65"/>
      <c r="C57" s="65"/>
      <c r="D57" s="65"/>
      <c r="E57" s="67"/>
      <c r="F57" s="65"/>
      <c r="G57" s="65"/>
      <c r="H57" s="65"/>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5"/>
    </row>
    <row r="58" spans="1:37" s="37" customFormat="1">
      <c r="A58" s="65"/>
      <c r="B58" s="65"/>
      <c r="C58" s="65"/>
      <c r="D58" s="65"/>
      <c r="E58" s="67"/>
      <c r="F58" s="65"/>
      <c r="G58" s="65"/>
      <c r="H58" s="65"/>
      <c r="I58" s="65"/>
      <c r="J58" s="65"/>
      <c r="K58" s="65"/>
      <c r="L58" s="65"/>
      <c r="M58" s="65"/>
      <c r="N58" s="65"/>
      <c r="O58" s="65"/>
      <c r="P58" s="65"/>
      <c r="Q58" s="65"/>
      <c r="R58" s="65"/>
      <c r="S58" s="65"/>
      <c r="T58" s="65"/>
      <c r="U58" s="65"/>
      <c r="V58" s="65"/>
      <c r="W58" s="65"/>
      <c r="X58" s="65"/>
      <c r="Y58" s="65"/>
      <c r="Z58" s="65"/>
      <c r="AA58" s="65"/>
      <c r="AB58" s="65"/>
      <c r="AC58" s="65"/>
      <c r="AD58" s="65"/>
      <c r="AE58" s="65"/>
      <c r="AF58" s="65"/>
      <c r="AG58" s="65"/>
      <c r="AH58" s="65"/>
      <c r="AI58" s="65"/>
      <c r="AJ58" s="65"/>
      <c r="AK58" s="65"/>
    </row>
    <row r="59" spans="1:37" s="37" customFormat="1">
      <c r="A59" s="65"/>
      <c r="B59" s="65"/>
      <c r="C59" s="65"/>
      <c r="D59" s="65"/>
      <c r="E59" s="67"/>
      <c r="F59" s="65"/>
      <c r="G59" s="65"/>
      <c r="H59" s="65"/>
      <c r="I59" s="65"/>
      <c r="J59" s="65"/>
      <c r="K59" s="65"/>
      <c r="L59" s="65"/>
      <c r="M59" s="65"/>
      <c r="N59" s="65"/>
      <c r="O59" s="65"/>
      <c r="P59" s="65"/>
      <c r="Q59" s="65"/>
      <c r="R59" s="65"/>
      <c r="S59" s="65"/>
      <c r="T59" s="65"/>
      <c r="U59" s="65"/>
      <c r="V59" s="65"/>
      <c r="W59" s="65"/>
      <c r="X59" s="65"/>
      <c r="Y59" s="65"/>
      <c r="Z59" s="65"/>
      <c r="AA59" s="65"/>
      <c r="AB59" s="65"/>
      <c r="AC59" s="65"/>
      <c r="AD59" s="65"/>
      <c r="AE59" s="65"/>
      <c r="AF59" s="65"/>
      <c r="AG59" s="65"/>
      <c r="AH59" s="65"/>
      <c r="AI59" s="65"/>
      <c r="AJ59" s="65"/>
      <c r="AK59" s="65"/>
    </row>
    <row r="60" spans="1:37" s="37" customFormat="1">
      <c r="A60" s="65"/>
      <c r="B60" s="65"/>
      <c r="C60" s="65"/>
      <c r="D60" s="65"/>
      <c r="E60" s="67"/>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row>
    <row r="61" spans="1:37" s="37" customFormat="1">
      <c r="A61" s="65"/>
      <c r="B61" s="65"/>
      <c r="C61" s="65"/>
      <c r="D61" s="65"/>
      <c r="E61" s="67"/>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row>
  </sheetData>
  <sheetProtection algorithmName="SHA-512" hashValue="ZNNswfQbi8gNbKW8y+NODAm6sTHnLaPAPUK5NnTbvyGWnIzTtDlvlRz4aVYoeCf5v1kPubgtdkxhAHouMuedzA==" saltValue="nKMgDOaCG7373266O+MueQ==" spinCount="100000" sheet="1" formatCells="0" formatColumns="0" formatRows="0"/>
  <mergeCells count="1">
    <mergeCell ref="A1:F1"/>
  </mergeCells>
  <phoneticPr fontId="72" type="noConversion"/>
  <printOptions horizontalCentered="1"/>
  <pageMargins left="3.937007874015748E-2" right="3.937007874015748E-2" top="0.51181102362204722" bottom="0.51181102362204722" header="0.39370078740157483" footer="0.51181102362204722"/>
  <pageSetup paperSize="8" scale="52" orientation="landscape" r:id="rId1"/>
  <headerFooter alignWithMargins="0">
    <oddHeader>&amp;CKapitāla naudas plūsma&amp;R4.pielikums</oddHeader>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theme="3"/>
    <pageSetUpPr fitToPage="1"/>
  </sheetPr>
  <dimension ref="A1:AN91"/>
  <sheetViews>
    <sheetView showGridLines="0" zoomScale="90" zoomScaleNormal="90" workbookViewId="0">
      <pane xSplit="4" ySplit="4" topLeftCell="E5" activePane="bottomRight" state="frozen"/>
      <selection pane="topRight" activeCell="E1" sqref="E1"/>
      <selection pane="bottomLeft" activeCell="A5" sqref="A5"/>
      <selection pane="bottomRight" sqref="A1:F1"/>
    </sheetView>
  </sheetViews>
  <sheetFormatPr defaultColWidth="11" defaultRowHeight="12.75"/>
  <cols>
    <col min="1" max="1" width="3" style="12" customWidth="1"/>
    <col min="2" max="2" width="5.140625" style="12" customWidth="1"/>
    <col min="3" max="3" width="55.7109375" style="12" customWidth="1"/>
    <col min="4" max="4" width="8.140625" style="15" customWidth="1"/>
    <col min="5" max="5" width="10.5703125" style="12" customWidth="1"/>
    <col min="6" max="6" width="14.5703125" style="12" customWidth="1"/>
    <col min="7" max="8" width="13.7109375" style="12" customWidth="1"/>
    <col min="9" max="34" width="10.5703125" style="12" customWidth="1"/>
    <col min="35" max="35" width="14.140625" style="12" customWidth="1"/>
    <col min="36" max="36" width="14.85546875" style="65" customWidth="1"/>
    <col min="37" max="16384" width="11" style="13"/>
  </cols>
  <sheetData>
    <row r="1" spans="1:40" ht="27" customHeight="1">
      <c r="A1" s="1070" t="s">
        <v>327</v>
      </c>
      <c r="B1" s="1070"/>
      <c r="C1" s="1070"/>
      <c r="D1" s="1070"/>
      <c r="E1" s="1070"/>
      <c r="F1" s="1070"/>
      <c r="G1" s="37"/>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K1" s="37"/>
    </row>
    <row r="2" spans="1:40" ht="24.95" customHeight="1">
      <c r="A2" s="1071" t="s">
        <v>169</v>
      </c>
      <c r="B2" s="1071"/>
      <c r="C2" s="1071"/>
      <c r="D2" s="1071"/>
      <c r="E2" s="1072"/>
      <c r="F2" s="1072"/>
      <c r="G2" s="37"/>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K2" s="37"/>
    </row>
    <row r="3" spans="1:40" ht="12.75" customHeight="1">
      <c r="A3" s="298"/>
      <c r="B3" s="268"/>
      <c r="C3" s="150"/>
      <c r="D3" s="299"/>
      <c r="E3" s="280" t="str">
        <f>'3. DL invest.n.pl.AR pr.'!F4</f>
        <v>0 / 1</v>
      </c>
      <c r="F3" s="280">
        <f>'3. DL invest.n.pl.AR pr.'!G4</f>
        <v>2</v>
      </c>
      <c r="G3" s="280">
        <f>'3. DL invest.n.pl.AR pr.'!H4</f>
        <v>3</v>
      </c>
      <c r="H3" s="280">
        <f>'3. DL invest.n.pl.AR pr.'!I4</f>
        <v>4</v>
      </c>
      <c r="I3" s="280">
        <f>'3. DL invest.n.pl.AR pr.'!J4</f>
        <v>5</v>
      </c>
      <c r="J3" s="280">
        <f>'3. DL invest.n.pl.AR pr.'!K4</f>
        <v>6</v>
      </c>
      <c r="K3" s="280">
        <f>'3. DL invest.n.pl.AR pr.'!L4</f>
        <v>7</v>
      </c>
      <c r="L3" s="280">
        <f>'3. DL invest.n.pl.AR pr.'!M4</f>
        <v>8</v>
      </c>
      <c r="M3" s="280">
        <f>'3. DL invest.n.pl.AR pr.'!N4</f>
        <v>9</v>
      </c>
      <c r="N3" s="280">
        <f>'3. DL invest.n.pl.AR pr.'!O4</f>
        <v>10</v>
      </c>
      <c r="O3" s="280">
        <f>'3. DL invest.n.pl.AR pr.'!P4</f>
        <v>11</v>
      </c>
      <c r="P3" s="280">
        <f>'3. DL invest.n.pl.AR pr.'!Q4</f>
        <v>12</v>
      </c>
      <c r="Q3" s="280">
        <f>'3. DL invest.n.pl.AR pr.'!R4</f>
        <v>13</v>
      </c>
      <c r="R3" s="280">
        <f>'3. DL invest.n.pl.AR pr.'!S4</f>
        <v>14</v>
      </c>
      <c r="S3" s="280">
        <f>'3. DL invest.n.pl.AR pr.'!T4</f>
        <v>15</v>
      </c>
      <c r="T3" s="280">
        <f>'3. DL invest.n.pl.AR pr.'!U4</f>
        <v>16</v>
      </c>
      <c r="U3" s="280">
        <f>'3. DL invest.n.pl.AR pr.'!V4</f>
        <v>17</v>
      </c>
      <c r="V3" s="280">
        <f>'3. DL invest.n.pl.AR pr.'!W4</f>
        <v>18</v>
      </c>
      <c r="W3" s="280">
        <f>'3. DL invest.n.pl.AR pr.'!X4</f>
        <v>19</v>
      </c>
      <c r="X3" s="280">
        <f>'3. DL invest.n.pl.AR pr.'!Y4</f>
        <v>20</v>
      </c>
      <c r="Y3" s="280">
        <f>'3. DL invest.n.pl.AR pr.'!Z4</f>
        <v>21</v>
      </c>
      <c r="Z3" s="280">
        <f>'3. DL invest.n.pl.AR pr.'!AA4</f>
        <v>22</v>
      </c>
      <c r="AA3" s="280">
        <f>'3. DL invest.n.pl.AR pr.'!AB4</f>
        <v>23</v>
      </c>
      <c r="AB3" s="280">
        <f>'3. DL invest.n.pl.AR pr.'!AC4</f>
        <v>24</v>
      </c>
      <c r="AC3" s="280">
        <f>'3. DL invest.n.pl.AR pr.'!AD4</f>
        <v>25</v>
      </c>
      <c r="AD3" s="280">
        <f>'3. DL invest.n.pl.AR pr.'!AE4</f>
        <v>26</v>
      </c>
      <c r="AE3" s="280">
        <f>'3. DL invest.n.pl.AR pr.'!AF4</f>
        <v>27</v>
      </c>
      <c r="AF3" s="280">
        <f>'3. DL invest.n.pl.AR pr.'!AG4</f>
        <v>28</v>
      </c>
      <c r="AG3" s="280">
        <f>'3. DL invest.n.pl.AR pr.'!AH4</f>
        <v>29</v>
      </c>
      <c r="AH3" s="280">
        <f>'3. DL invest.n.pl.AR pr.'!AI4</f>
        <v>30</v>
      </c>
      <c r="AI3" s="152"/>
    </row>
    <row r="4" spans="1:40">
      <c r="A4" s="158"/>
      <c r="B4" s="159"/>
      <c r="C4" s="159"/>
      <c r="D4" s="160" t="s">
        <v>1</v>
      </c>
      <c r="E4" s="161" t="str">
        <f>'3. DL invest.n.pl.AR pr.'!F5</f>
        <v>2014-Izvēlieties gadu</v>
      </c>
      <c r="F4" s="161" t="e">
        <f>'3. DL invest.n.pl.AR pr.'!G5</f>
        <v>#VALUE!</v>
      </c>
      <c r="G4" s="161" t="e">
        <f>'3. DL invest.n.pl.AR pr.'!H5</f>
        <v>#VALUE!</v>
      </c>
      <c r="H4" s="161" t="e">
        <f>'3. DL invest.n.pl.AR pr.'!I5</f>
        <v>#VALUE!</v>
      </c>
      <c r="I4" s="161" t="e">
        <f>'3. DL invest.n.pl.AR pr.'!J5</f>
        <v>#VALUE!</v>
      </c>
      <c r="J4" s="161" t="e">
        <f>'3. DL invest.n.pl.AR pr.'!K5</f>
        <v>#VALUE!</v>
      </c>
      <c r="K4" s="161" t="e">
        <f>'3. DL invest.n.pl.AR pr.'!L5</f>
        <v>#VALUE!</v>
      </c>
      <c r="L4" s="161" t="e">
        <f>'3. DL invest.n.pl.AR pr.'!M5</f>
        <v>#VALUE!</v>
      </c>
      <c r="M4" s="161" t="e">
        <f>'3. DL invest.n.pl.AR pr.'!N5</f>
        <v>#VALUE!</v>
      </c>
      <c r="N4" s="161" t="e">
        <f>'3. DL invest.n.pl.AR pr.'!O5</f>
        <v>#VALUE!</v>
      </c>
      <c r="O4" s="161" t="e">
        <f>'3. DL invest.n.pl.AR pr.'!P5</f>
        <v>#VALUE!</v>
      </c>
      <c r="P4" s="161" t="e">
        <f>'3. DL invest.n.pl.AR pr.'!Q5</f>
        <v>#VALUE!</v>
      </c>
      <c r="Q4" s="161" t="e">
        <f>'3. DL invest.n.pl.AR pr.'!R5</f>
        <v>#VALUE!</v>
      </c>
      <c r="R4" s="161" t="e">
        <f>'3. DL invest.n.pl.AR pr.'!S5</f>
        <v>#VALUE!</v>
      </c>
      <c r="S4" s="161" t="e">
        <f>'3. DL invest.n.pl.AR pr.'!T5</f>
        <v>#VALUE!</v>
      </c>
      <c r="T4" s="161" t="e">
        <f>'3. DL invest.n.pl.AR pr.'!U5</f>
        <v>#VALUE!</v>
      </c>
      <c r="U4" s="161" t="e">
        <f>'3. DL invest.n.pl.AR pr.'!V5</f>
        <v>#VALUE!</v>
      </c>
      <c r="V4" s="161" t="e">
        <f>'3. DL invest.n.pl.AR pr.'!W5</f>
        <v>#VALUE!</v>
      </c>
      <c r="W4" s="161" t="e">
        <f>'3. DL invest.n.pl.AR pr.'!X5</f>
        <v>#VALUE!</v>
      </c>
      <c r="X4" s="161" t="e">
        <f>'3. DL invest.n.pl.AR pr.'!Y5</f>
        <v>#VALUE!</v>
      </c>
      <c r="Y4" s="161" t="e">
        <f>'3. DL invest.n.pl.AR pr.'!Z5</f>
        <v>#VALUE!</v>
      </c>
      <c r="Z4" s="161" t="e">
        <f>'3. DL invest.n.pl.AR pr.'!AA5</f>
        <v>#VALUE!</v>
      </c>
      <c r="AA4" s="161" t="e">
        <f>'3. DL invest.n.pl.AR pr.'!AB5</f>
        <v>#VALUE!</v>
      </c>
      <c r="AB4" s="161" t="e">
        <f>'3. DL invest.n.pl.AR pr.'!AC5</f>
        <v>#VALUE!</v>
      </c>
      <c r="AC4" s="161" t="e">
        <f>'3. DL invest.n.pl.AR pr.'!AD5</f>
        <v>#VALUE!</v>
      </c>
      <c r="AD4" s="161" t="e">
        <f>'3. DL invest.n.pl.AR pr.'!AE5</f>
        <v>#VALUE!</v>
      </c>
      <c r="AE4" s="161" t="e">
        <f>'3. DL invest.n.pl.AR pr.'!AF5</f>
        <v>#VALUE!</v>
      </c>
      <c r="AF4" s="161" t="e">
        <f>'3. DL invest.n.pl.AR pr.'!AG5</f>
        <v>#VALUE!</v>
      </c>
      <c r="AG4" s="161" t="e">
        <f>'3. DL invest.n.pl.AR pr.'!AH5</f>
        <v>#VALUE!</v>
      </c>
      <c r="AH4" s="161" t="e">
        <f>'3. DL invest.n.pl.AR pr.'!AI5</f>
        <v>#VALUE!</v>
      </c>
      <c r="AI4" s="162" t="s">
        <v>2</v>
      </c>
      <c r="AK4" s="14"/>
      <c r="AL4" s="14"/>
      <c r="AM4" s="14"/>
      <c r="AN4" s="14"/>
    </row>
    <row r="5" spans="1:40" s="16" customFormat="1" ht="15">
      <c r="A5" s="288">
        <v>1</v>
      </c>
      <c r="B5" s="289" t="s">
        <v>120</v>
      </c>
      <c r="C5" s="289"/>
      <c r="D5" s="289"/>
      <c r="E5" s="290"/>
      <c r="F5" s="290"/>
      <c r="G5" s="290"/>
      <c r="H5" s="290"/>
      <c r="I5" s="290"/>
      <c r="J5" s="290"/>
      <c r="K5" s="290"/>
      <c r="L5" s="290"/>
      <c r="M5" s="290"/>
      <c r="N5" s="290"/>
      <c r="O5" s="290"/>
      <c r="P5" s="290"/>
      <c r="Q5" s="290"/>
      <c r="R5" s="290"/>
      <c r="S5" s="290"/>
      <c r="T5" s="290"/>
      <c r="U5" s="290"/>
      <c r="V5" s="290"/>
      <c r="W5" s="290"/>
      <c r="X5" s="290"/>
      <c r="Y5" s="290"/>
      <c r="Z5" s="290"/>
      <c r="AA5" s="290"/>
      <c r="AB5" s="290"/>
      <c r="AC5" s="290"/>
      <c r="AD5" s="290"/>
      <c r="AE5" s="290"/>
      <c r="AF5" s="290"/>
      <c r="AG5" s="290"/>
      <c r="AH5" s="290"/>
      <c r="AI5" s="291"/>
      <c r="AJ5" s="215"/>
    </row>
    <row r="6" spans="1:40" s="37" customFormat="1">
      <c r="A6" s="112"/>
      <c r="B6" s="745" t="s">
        <v>3</v>
      </c>
      <c r="C6" s="113" t="s">
        <v>315</v>
      </c>
      <c r="D6" s="113" t="s">
        <v>179</v>
      </c>
      <c r="E6" s="394">
        <f>'9. AL alternatīvu anal.'!B16</f>
        <v>0</v>
      </c>
      <c r="F6" s="395">
        <f>'9. AL alternatīvu anal.'!C16</f>
        <v>0</v>
      </c>
      <c r="G6" s="395">
        <f>'9. AL alternatīvu anal.'!D16</f>
        <v>0</v>
      </c>
      <c r="H6" s="395">
        <f>'9. AL alternatīvu anal.'!E16</f>
        <v>0</v>
      </c>
      <c r="I6" s="395">
        <f>'9. AL alternatīvu anal.'!F16</f>
        <v>0</v>
      </c>
      <c r="J6" s="395">
        <f>'9. AL alternatīvu anal.'!G16</f>
        <v>0</v>
      </c>
      <c r="K6" s="395">
        <f>'9. AL alternatīvu anal.'!H16</f>
        <v>0</v>
      </c>
      <c r="L6" s="395">
        <f>'9. AL alternatīvu anal.'!I16</f>
        <v>0</v>
      </c>
      <c r="M6" s="395">
        <f>'9. AL alternatīvu anal.'!J16</f>
        <v>0</v>
      </c>
      <c r="N6" s="395">
        <f>'9. AL alternatīvu anal.'!K16</f>
        <v>0</v>
      </c>
      <c r="O6" s="395">
        <f>'9. AL alternatīvu anal.'!L16</f>
        <v>0</v>
      </c>
      <c r="P6" s="395">
        <f>'9. AL alternatīvu anal.'!M16</f>
        <v>0</v>
      </c>
      <c r="Q6" s="395">
        <f>'9. AL alternatīvu anal.'!N16</f>
        <v>0</v>
      </c>
      <c r="R6" s="395">
        <f>'9. AL alternatīvu anal.'!O16</f>
        <v>0</v>
      </c>
      <c r="S6" s="395">
        <f>'9. AL alternatīvu anal.'!P16</f>
        <v>0</v>
      </c>
      <c r="T6" s="395">
        <f>'9. AL alternatīvu anal.'!Q16</f>
        <v>0</v>
      </c>
      <c r="U6" s="395">
        <f>'9. AL alternatīvu anal.'!R16</f>
        <v>0</v>
      </c>
      <c r="V6" s="395">
        <f>'9. AL alternatīvu anal.'!S16</f>
        <v>0</v>
      </c>
      <c r="W6" s="395">
        <f>'9. AL alternatīvu anal.'!T16</f>
        <v>0</v>
      </c>
      <c r="X6" s="395">
        <f>'9. AL alternatīvu anal.'!U16</f>
        <v>0</v>
      </c>
      <c r="Y6" s="395">
        <f>'9. AL alternatīvu anal.'!V16</f>
        <v>0</v>
      </c>
      <c r="Z6" s="395">
        <f>'9. AL alternatīvu anal.'!W16</f>
        <v>0</v>
      </c>
      <c r="AA6" s="395">
        <f>'9. AL alternatīvu anal.'!X16</f>
        <v>0</v>
      </c>
      <c r="AB6" s="395">
        <f>'9. AL alternatīvu anal.'!Y16</f>
        <v>0</v>
      </c>
      <c r="AC6" s="395">
        <f>'9. AL alternatīvu anal.'!Z16</f>
        <v>0</v>
      </c>
      <c r="AD6" s="395">
        <f>'9. AL alternatīvu anal.'!AA16</f>
        <v>0</v>
      </c>
      <c r="AE6" s="395">
        <f>'9. AL alternatīvu anal.'!AB16</f>
        <v>0</v>
      </c>
      <c r="AF6" s="395">
        <f>'9. AL alternatīvu anal.'!AC16</f>
        <v>0</v>
      </c>
      <c r="AG6" s="395">
        <f>'9. AL alternatīvu anal.'!AD16</f>
        <v>0</v>
      </c>
      <c r="AH6" s="395">
        <f>'9. AL alternatīvu anal.'!AE16</f>
        <v>0</v>
      </c>
      <c r="AI6" s="306">
        <f t="shared" ref="AI6:AI12" si="0">SUM(E6:AH6)</f>
        <v>0</v>
      </c>
      <c r="AJ6" s="215" t="b">
        <f>AI6='3. DL invest.n.pl.AR pr.'!AJ9</f>
        <v>1</v>
      </c>
      <c r="AK6" s="98"/>
    </row>
    <row r="7" spans="1:40" s="37" customFormat="1">
      <c r="A7" s="106"/>
      <c r="B7" s="123" t="s">
        <v>5</v>
      </c>
      <c r="C7" s="37" t="s">
        <v>347</v>
      </c>
      <c r="D7" s="37" t="s">
        <v>179</v>
      </c>
      <c r="E7" s="392">
        <f>'9. AL alternatīvu anal.'!B15</f>
        <v>0</v>
      </c>
      <c r="F7" s="393">
        <f>'9. AL alternatīvu anal.'!C15</f>
        <v>0</v>
      </c>
      <c r="G7" s="393">
        <f>'9. AL alternatīvu anal.'!D15</f>
        <v>0</v>
      </c>
      <c r="H7" s="393">
        <f>'9. AL alternatīvu anal.'!E15</f>
        <v>0</v>
      </c>
      <c r="I7" s="393">
        <f>'9. AL alternatīvu anal.'!F15</f>
        <v>0</v>
      </c>
      <c r="J7" s="393">
        <f>'9. AL alternatīvu anal.'!G15</f>
        <v>0</v>
      </c>
      <c r="K7" s="393">
        <f>'9. AL alternatīvu anal.'!H15</f>
        <v>0</v>
      </c>
      <c r="L7" s="393">
        <f>'9. AL alternatīvu anal.'!I15</f>
        <v>0</v>
      </c>
      <c r="M7" s="393">
        <f>'9. AL alternatīvu anal.'!J15</f>
        <v>0</v>
      </c>
      <c r="N7" s="393">
        <f>'9. AL alternatīvu anal.'!K15</f>
        <v>0</v>
      </c>
      <c r="O7" s="393">
        <f>'9. AL alternatīvu anal.'!L15</f>
        <v>0</v>
      </c>
      <c r="P7" s="393">
        <f>'9. AL alternatīvu anal.'!M15</f>
        <v>0</v>
      </c>
      <c r="Q7" s="393">
        <f>'9. AL alternatīvu anal.'!N15</f>
        <v>0</v>
      </c>
      <c r="R7" s="393">
        <f>'9. AL alternatīvu anal.'!O15</f>
        <v>0</v>
      </c>
      <c r="S7" s="393">
        <f>'9. AL alternatīvu anal.'!P15</f>
        <v>0</v>
      </c>
      <c r="T7" s="393">
        <f>'9. AL alternatīvu anal.'!Q15</f>
        <v>0</v>
      </c>
      <c r="U7" s="393">
        <f>'9. AL alternatīvu anal.'!R15</f>
        <v>0</v>
      </c>
      <c r="V7" s="393">
        <f>'9. AL alternatīvu anal.'!S15</f>
        <v>0</v>
      </c>
      <c r="W7" s="393">
        <f>'9. AL alternatīvu anal.'!T15</f>
        <v>0</v>
      </c>
      <c r="X7" s="393">
        <f>'9. AL alternatīvu anal.'!U15</f>
        <v>0</v>
      </c>
      <c r="Y7" s="393">
        <f>'9. AL alternatīvu anal.'!V15</f>
        <v>0</v>
      </c>
      <c r="Z7" s="393">
        <f>'9. AL alternatīvu anal.'!W15</f>
        <v>0</v>
      </c>
      <c r="AA7" s="393">
        <f>'9. AL alternatīvu anal.'!X15</f>
        <v>0</v>
      </c>
      <c r="AB7" s="393">
        <f>'9. AL alternatīvu anal.'!Y15</f>
        <v>0</v>
      </c>
      <c r="AC7" s="393">
        <f>'9. AL alternatīvu anal.'!Z15</f>
        <v>0</v>
      </c>
      <c r="AD7" s="393">
        <f>'9. AL alternatīvu anal.'!AA15</f>
        <v>0</v>
      </c>
      <c r="AE7" s="393">
        <f>'9. AL alternatīvu anal.'!AB15</f>
        <v>0</v>
      </c>
      <c r="AF7" s="393">
        <f>'9. AL alternatīvu anal.'!AC15</f>
        <v>0</v>
      </c>
      <c r="AG7" s="393">
        <f>'9. AL alternatīvu anal.'!AD15</f>
        <v>0</v>
      </c>
      <c r="AH7" s="393">
        <f>'9. AL alternatīvu anal.'!AE15</f>
        <v>0</v>
      </c>
      <c r="AI7" s="309">
        <f t="shared" si="0"/>
        <v>0</v>
      </c>
      <c r="AJ7" s="215" t="b">
        <f>'3. DL invest.n.pl.AR pr.'!AJ16-'2. DL invest.n.pl.BEZ pr.'!AI16=AI7</f>
        <v>1</v>
      </c>
    </row>
    <row r="8" spans="1:40" s="37" customFormat="1">
      <c r="A8" s="106"/>
      <c r="B8" s="123" t="s">
        <v>7</v>
      </c>
      <c r="C8" s="123" t="s">
        <v>8</v>
      </c>
      <c r="D8" s="123" t="s">
        <v>179</v>
      </c>
      <c r="E8" s="392">
        <f>'3. DL invest.n.pl.AR pr.'!F23</f>
        <v>0</v>
      </c>
      <c r="F8" s="393">
        <f>'3. DL invest.n.pl.AR pr.'!G23</f>
        <v>0</v>
      </c>
      <c r="G8" s="393">
        <f>'3. DL invest.n.pl.AR pr.'!H23</f>
        <v>0</v>
      </c>
      <c r="H8" s="393">
        <f>'3. DL invest.n.pl.AR pr.'!I23</f>
        <v>0</v>
      </c>
      <c r="I8" s="393">
        <f>'3. DL invest.n.pl.AR pr.'!J23</f>
        <v>0</v>
      </c>
      <c r="J8" s="393">
        <f>'3. DL invest.n.pl.AR pr.'!K23</f>
        <v>0</v>
      </c>
      <c r="K8" s="393">
        <f>'3. DL invest.n.pl.AR pr.'!L23</f>
        <v>0</v>
      </c>
      <c r="L8" s="393">
        <f>'3. DL invest.n.pl.AR pr.'!M23</f>
        <v>0</v>
      </c>
      <c r="M8" s="393">
        <f>'3. DL invest.n.pl.AR pr.'!N23</f>
        <v>0</v>
      </c>
      <c r="N8" s="393">
        <f>'3. DL invest.n.pl.AR pr.'!O23</f>
        <v>0</v>
      </c>
      <c r="O8" s="393">
        <f>'3. DL invest.n.pl.AR pr.'!P23</f>
        <v>0</v>
      </c>
      <c r="P8" s="393">
        <f>'3. DL invest.n.pl.AR pr.'!Q23</f>
        <v>0</v>
      </c>
      <c r="Q8" s="393">
        <f>'3. DL invest.n.pl.AR pr.'!R23</f>
        <v>0</v>
      </c>
      <c r="R8" s="393">
        <f>'3. DL invest.n.pl.AR pr.'!S23</f>
        <v>0</v>
      </c>
      <c r="S8" s="393">
        <f>'3. DL invest.n.pl.AR pr.'!T23</f>
        <v>0</v>
      </c>
      <c r="T8" s="393">
        <f>'3. DL invest.n.pl.AR pr.'!U23</f>
        <v>0</v>
      </c>
      <c r="U8" s="393">
        <f>'3. DL invest.n.pl.AR pr.'!V23</f>
        <v>0</v>
      </c>
      <c r="V8" s="393">
        <f>'3. DL invest.n.pl.AR pr.'!W23</f>
        <v>0</v>
      </c>
      <c r="W8" s="393">
        <f>'3. DL invest.n.pl.AR pr.'!X23</f>
        <v>0</v>
      </c>
      <c r="X8" s="393">
        <f>'3. DL invest.n.pl.AR pr.'!Y23</f>
        <v>0</v>
      </c>
      <c r="Y8" s="393">
        <f>'3. DL invest.n.pl.AR pr.'!Z23</f>
        <v>0</v>
      </c>
      <c r="Z8" s="393">
        <f>'3. DL invest.n.pl.AR pr.'!AA23</f>
        <v>0</v>
      </c>
      <c r="AA8" s="393">
        <f>'3. DL invest.n.pl.AR pr.'!AB23</f>
        <v>0</v>
      </c>
      <c r="AB8" s="393">
        <f>'3. DL invest.n.pl.AR pr.'!AC23</f>
        <v>0</v>
      </c>
      <c r="AC8" s="393">
        <f>'3. DL invest.n.pl.AR pr.'!AD23</f>
        <v>0</v>
      </c>
      <c r="AD8" s="393">
        <f>'3. DL invest.n.pl.AR pr.'!AE23</f>
        <v>0</v>
      </c>
      <c r="AE8" s="393">
        <f>'3. DL invest.n.pl.AR pr.'!AF23</f>
        <v>0</v>
      </c>
      <c r="AF8" s="393">
        <f>'3. DL invest.n.pl.AR pr.'!AG23</f>
        <v>0</v>
      </c>
      <c r="AG8" s="393">
        <f>'3. DL invest.n.pl.AR pr.'!AH23</f>
        <v>0</v>
      </c>
      <c r="AH8" s="393">
        <f>'3. DL invest.n.pl.AR pr.'!AI23</f>
        <v>0</v>
      </c>
      <c r="AI8" s="309">
        <f t="shared" si="0"/>
        <v>0</v>
      </c>
      <c r="AJ8" s="215" t="b">
        <f>AI8='3. DL invest.n.pl.AR pr.'!AJ23</f>
        <v>1</v>
      </c>
      <c r="AK8" s="95"/>
    </row>
    <row r="9" spans="1:40" s="540" customFormat="1">
      <c r="A9" s="535"/>
      <c r="B9" s="536" t="s">
        <v>60</v>
      </c>
      <c r="C9" s="536" t="s">
        <v>358</v>
      </c>
      <c r="D9" s="537" t="s">
        <v>179</v>
      </c>
      <c r="E9" s="342">
        <f>'3. DL invest.n.pl.AR pr.'!F25</f>
        <v>0</v>
      </c>
      <c r="F9" s="343">
        <f>'3. DL invest.n.pl.AR pr.'!G25</f>
        <v>0</v>
      </c>
      <c r="G9" s="343">
        <f>'3. DL invest.n.pl.AR pr.'!H25</f>
        <v>0</v>
      </c>
      <c r="H9" s="343">
        <f>'3. DL invest.n.pl.AR pr.'!I25</f>
        <v>0</v>
      </c>
      <c r="I9" s="343">
        <f>'3. DL invest.n.pl.AR pr.'!J25</f>
        <v>0</v>
      </c>
      <c r="J9" s="343">
        <f>'3. DL invest.n.pl.AR pr.'!K25</f>
        <v>0</v>
      </c>
      <c r="K9" s="343">
        <f>'3. DL invest.n.pl.AR pr.'!L25</f>
        <v>0</v>
      </c>
      <c r="L9" s="343">
        <f>'3. DL invest.n.pl.AR pr.'!M25</f>
        <v>0</v>
      </c>
      <c r="M9" s="343">
        <f>'3. DL invest.n.pl.AR pr.'!N25</f>
        <v>0</v>
      </c>
      <c r="N9" s="343">
        <f>'3. DL invest.n.pl.AR pr.'!O25</f>
        <v>0</v>
      </c>
      <c r="O9" s="343">
        <f>'3. DL invest.n.pl.AR pr.'!P25</f>
        <v>0</v>
      </c>
      <c r="P9" s="343">
        <f>'3. DL invest.n.pl.AR pr.'!Q25</f>
        <v>0</v>
      </c>
      <c r="Q9" s="343">
        <f>'3. DL invest.n.pl.AR pr.'!R25</f>
        <v>0</v>
      </c>
      <c r="R9" s="343">
        <f>'3. DL invest.n.pl.AR pr.'!S25</f>
        <v>0</v>
      </c>
      <c r="S9" s="343">
        <f>'3. DL invest.n.pl.AR pr.'!T25</f>
        <v>0</v>
      </c>
      <c r="T9" s="343">
        <f>'3. DL invest.n.pl.AR pr.'!U25</f>
        <v>0</v>
      </c>
      <c r="U9" s="343">
        <f>'3. DL invest.n.pl.AR pr.'!V25</f>
        <v>0</v>
      </c>
      <c r="V9" s="343">
        <f>'3. DL invest.n.pl.AR pr.'!W25</f>
        <v>0</v>
      </c>
      <c r="W9" s="343">
        <f>'3. DL invest.n.pl.AR pr.'!X25</f>
        <v>0</v>
      </c>
      <c r="X9" s="343">
        <f>'3. DL invest.n.pl.AR pr.'!Y25</f>
        <v>0</v>
      </c>
      <c r="Y9" s="343">
        <f>'3. DL invest.n.pl.AR pr.'!Z25</f>
        <v>0</v>
      </c>
      <c r="Z9" s="343">
        <f>'3. DL invest.n.pl.AR pr.'!AA25</f>
        <v>0</v>
      </c>
      <c r="AA9" s="343">
        <f>'3. DL invest.n.pl.AR pr.'!AB25</f>
        <v>0</v>
      </c>
      <c r="AB9" s="343">
        <f>'3. DL invest.n.pl.AR pr.'!AC25</f>
        <v>0</v>
      </c>
      <c r="AC9" s="343">
        <f>'3. DL invest.n.pl.AR pr.'!AD25</f>
        <v>0</v>
      </c>
      <c r="AD9" s="343">
        <f>'3. DL invest.n.pl.AR pr.'!AE25</f>
        <v>0</v>
      </c>
      <c r="AE9" s="343">
        <f>'3. DL invest.n.pl.AR pr.'!AF25</f>
        <v>0</v>
      </c>
      <c r="AF9" s="343">
        <f>'3. DL invest.n.pl.AR pr.'!AG25</f>
        <v>0</v>
      </c>
      <c r="AG9" s="343">
        <f>'3. DL invest.n.pl.AR pr.'!AH25</f>
        <v>0</v>
      </c>
      <c r="AH9" s="343">
        <f>'3. DL invest.n.pl.AR pr.'!AI25</f>
        <v>0</v>
      </c>
      <c r="AI9" s="341">
        <f t="shared" si="0"/>
        <v>0</v>
      </c>
      <c r="AJ9" s="538"/>
      <c r="AK9" s="539"/>
    </row>
    <row r="10" spans="1:40" s="540" customFormat="1">
      <c r="A10" s="535"/>
      <c r="B10" s="536" t="s">
        <v>61</v>
      </c>
      <c r="C10" s="536" t="s">
        <v>699</v>
      </c>
      <c r="D10" s="537" t="s">
        <v>179</v>
      </c>
      <c r="E10" s="342">
        <f>-('8. AL budžets kopā'!H35-'8. AL budžets kopā'!H33+'8. AL budžets kopā'!J35-'8. AL budžets kopā'!J33)</f>
        <v>0</v>
      </c>
      <c r="F10" s="343">
        <f>-('8. AL budžets kopā'!L35-'8. AL budžets kopā'!L33)</f>
        <v>0</v>
      </c>
      <c r="G10" s="343">
        <f>-('8. AL budžets kopā'!N35-'8. AL budžets kopā'!N33)</f>
        <v>0</v>
      </c>
      <c r="H10" s="343">
        <f>-('8. AL budžets kopā'!P35-'8. AL budžets kopā'!P33)</f>
        <v>0</v>
      </c>
      <c r="I10" s="343">
        <f>-('8. AL budžets kopā'!R35-'8. AL budžets kopā'!R33)</f>
        <v>0</v>
      </c>
      <c r="J10" s="343">
        <f>-('8. AL budžets kopā'!T35-'8. AL budžets kopā'!T33)</f>
        <v>0</v>
      </c>
      <c r="K10" s="343">
        <f>-('8. AL budžets kopā'!V35-'8. AL budžets kopā'!V33)</f>
        <v>0</v>
      </c>
      <c r="L10" s="343">
        <f>-('8. AL budžets kopā'!X35-'8. AL budžets kopā'!X33)</f>
        <v>0</v>
      </c>
      <c r="M10" s="343"/>
      <c r="N10" s="343"/>
      <c r="O10" s="343"/>
      <c r="P10" s="343"/>
      <c r="Q10" s="343"/>
      <c r="R10" s="343"/>
      <c r="S10" s="343"/>
      <c r="T10" s="343"/>
      <c r="U10" s="343"/>
      <c r="V10" s="343"/>
      <c r="W10" s="343"/>
      <c r="X10" s="343"/>
      <c r="Y10" s="343"/>
      <c r="Z10" s="343"/>
      <c r="AA10" s="343"/>
      <c r="AB10" s="343"/>
      <c r="AC10" s="343"/>
      <c r="AD10" s="343"/>
      <c r="AE10" s="343"/>
      <c r="AF10" s="343"/>
      <c r="AG10" s="343"/>
      <c r="AH10" s="343"/>
      <c r="AI10" s="341">
        <f t="shared" si="0"/>
        <v>0</v>
      </c>
      <c r="AJ10" s="538"/>
      <c r="AK10" s="539"/>
    </row>
    <row r="11" spans="1:40" s="40" customFormat="1">
      <c r="A11" s="107"/>
      <c r="B11" s="37" t="s">
        <v>9</v>
      </c>
      <c r="C11" s="123" t="s">
        <v>10</v>
      </c>
      <c r="D11" s="123" t="s">
        <v>179</v>
      </c>
      <c r="E11" s="307">
        <f>'3. DL invest.n.pl.AR pr.'!F28</f>
        <v>0</v>
      </c>
      <c r="F11" s="308">
        <f>'3. DL invest.n.pl.AR pr.'!G28</f>
        <v>0</v>
      </c>
      <c r="G11" s="308">
        <f>'3. DL invest.n.pl.AR pr.'!H28</f>
        <v>0</v>
      </c>
      <c r="H11" s="308">
        <f>'3. DL invest.n.pl.AR pr.'!I28</f>
        <v>0</v>
      </c>
      <c r="I11" s="308">
        <f>'3. DL invest.n.pl.AR pr.'!J28</f>
        <v>0</v>
      </c>
      <c r="J11" s="308">
        <f>'3. DL invest.n.pl.AR pr.'!K28</f>
        <v>0</v>
      </c>
      <c r="K11" s="308">
        <f>'3. DL invest.n.pl.AR pr.'!L28</f>
        <v>0</v>
      </c>
      <c r="L11" s="308">
        <f>'3. DL invest.n.pl.AR pr.'!M28</f>
        <v>0</v>
      </c>
      <c r="M11" s="308">
        <f>'3. DL invest.n.pl.AR pr.'!N28</f>
        <v>0</v>
      </c>
      <c r="N11" s="308">
        <f>'3. DL invest.n.pl.AR pr.'!O28</f>
        <v>0</v>
      </c>
      <c r="O11" s="308">
        <f>'3. DL invest.n.pl.AR pr.'!P28</f>
        <v>0</v>
      </c>
      <c r="P11" s="308">
        <f>'3. DL invest.n.pl.AR pr.'!Q28</f>
        <v>0</v>
      </c>
      <c r="Q11" s="308">
        <f>'3. DL invest.n.pl.AR pr.'!R28</f>
        <v>0</v>
      </c>
      <c r="R11" s="308">
        <f>'3. DL invest.n.pl.AR pr.'!S28</f>
        <v>0</v>
      </c>
      <c r="S11" s="308">
        <f>'3. DL invest.n.pl.AR pr.'!T28</f>
        <v>0</v>
      </c>
      <c r="T11" s="308">
        <f>'3. DL invest.n.pl.AR pr.'!U28</f>
        <v>0</v>
      </c>
      <c r="U11" s="308">
        <f>'3. DL invest.n.pl.AR pr.'!V28</f>
        <v>0</v>
      </c>
      <c r="V11" s="308">
        <f>'3. DL invest.n.pl.AR pr.'!W28</f>
        <v>0</v>
      </c>
      <c r="W11" s="308">
        <f>'3. DL invest.n.pl.AR pr.'!X28</f>
        <v>0</v>
      </c>
      <c r="X11" s="308">
        <f>'3. DL invest.n.pl.AR pr.'!Y28</f>
        <v>0</v>
      </c>
      <c r="Y11" s="308">
        <f>'3. DL invest.n.pl.AR pr.'!Z28</f>
        <v>0</v>
      </c>
      <c r="Z11" s="308">
        <f>'3. DL invest.n.pl.AR pr.'!AA28</f>
        <v>0</v>
      </c>
      <c r="AA11" s="308">
        <f>'3. DL invest.n.pl.AR pr.'!AB28</f>
        <v>0</v>
      </c>
      <c r="AB11" s="308">
        <f>'3. DL invest.n.pl.AR pr.'!AC28</f>
        <v>0</v>
      </c>
      <c r="AC11" s="308">
        <f>'3. DL invest.n.pl.AR pr.'!AD28</f>
        <v>0</v>
      </c>
      <c r="AD11" s="308">
        <f>'3. DL invest.n.pl.AR pr.'!AE28</f>
        <v>0</v>
      </c>
      <c r="AE11" s="308">
        <f>'3. DL invest.n.pl.AR pr.'!AF28</f>
        <v>0</v>
      </c>
      <c r="AF11" s="308">
        <f>'3. DL invest.n.pl.AR pr.'!AG28</f>
        <v>0</v>
      </c>
      <c r="AG11" s="308">
        <f>'3. DL invest.n.pl.AR pr.'!AH28</f>
        <v>0</v>
      </c>
      <c r="AH11" s="308">
        <f>'3. DL invest.n.pl.AR pr.'!AI28</f>
        <v>0</v>
      </c>
      <c r="AI11" s="309">
        <f t="shared" si="0"/>
        <v>0</v>
      </c>
      <c r="AJ11" s="216"/>
    </row>
    <row r="12" spans="1:40" s="40" customFormat="1">
      <c r="A12" s="144"/>
      <c r="B12" s="115" t="s">
        <v>11</v>
      </c>
      <c r="C12" s="115" t="s">
        <v>12</v>
      </c>
      <c r="D12" s="115" t="s">
        <v>179</v>
      </c>
      <c r="E12" s="310">
        <f>E6+E7+E8+E11</f>
        <v>0</v>
      </c>
      <c r="F12" s="311">
        <f t="shared" ref="F12:R12" si="1">F6+F7+F8+F11</f>
        <v>0</v>
      </c>
      <c r="G12" s="311">
        <f>G6+G7+G8+G11</f>
        <v>0</v>
      </c>
      <c r="H12" s="311">
        <f t="shared" si="1"/>
        <v>0</v>
      </c>
      <c r="I12" s="311">
        <f t="shared" si="1"/>
        <v>0</v>
      </c>
      <c r="J12" s="311">
        <f t="shared" si="1"/>
        <v>0</v>
      </c>
      <c r="K12" s="311">
        <f t="shared" si="1"/>
        <v>0</v>
      </c>
      <c r="L12" s="311">
        <f t="shared" si="1"/>
        <v>0</v>
      </c>
      <c r="M12" s="311">
        <f t="shared" si="1"/>
        <v>0</v>
      </c>
      <c r="N12" s="311">
        <f t="shared" si="1"/>
        <v>0</v>
      </c>
      <c r="O12" s="311">
        <f t="shared" si="1"/>
        <v>0</v>
      </c>
      <c r="P12" s="311">
        <f t="shared" si="1"/>
        <v>0</v>
      </c>
      <c r="Q12" s="311">
        <f t="shared" si="1"/>
        <v>0</v>
      </c>
      <c r="R12" s="311">
        <f t="shared" si="1"/>
        <v>0</v>
      </c>
      <c r="S12" s="311">
        <f t="shared" ref="S12:AH12" si="2">S6+S7+S8+S11</f>
        <v>0</v>
      </c>
      <c r="T12" s="311">
        <f t="shared" si="2"/>
        <v>0</v>
      </c>
      <c r="U12" s="311">
        <f t="shared" si="2"/>
        <v>0</v>
      </c>
      <c r="V12" s="311">
        <f t="shared" si="2"/>
        <v>0</v>
      </c>
      <c r="W12" s="311">
        <f t="shared" si="2"/>
        <v>0</v>
      </c>
      <c r="X12" s="311">
        <f t="shared" si="2"/>
        <v>0</v>
      </c>
      <c r="Y12" s="311">
        <f t="shared" si="2"/>
        <v>0</v>
      </c>
      <c r="Z12" s="311">
        <f t="shared" si="2"/>
        <v>0</v>
      </c>
      <c r="AA12" s="311">
        <f t="shared" si="2"/>
        <v>0</v>
      </c>
      <c r="AB12" s="311">
        <f t="shared" si="2"/>
        <v>0</v>
      </c>
      <c r="AC12" s="311">
        <f t="shared" si="2"/>
        <v>0</v>
      </c>
      <c r="AD12" s="311">
        <f t="shared" si="2"/>
        <v>0</v>
      </c>
      <c r="AE12" s="311">
        <f t="shared" si="2"/>
        <v>0</v>
      </c>
      <c r="AF12" s="311">
        <f t="shared" si="2"/>
        <v>0</v>
      </c>
      <c r="AG12" s="311">
        <f t="shared" si="2"/>
        <v>0</v>
      </c>
      <c r="AH12" s="311">
        <f t="shared" si="2"/>
        <v>0</v>
      </c>
      <c r="AI12" s="312">
        <f t="shared" si="0"/>
        <v>0</v>
      </c>
      <c r="AJ12" s="216"/>
    </row>
    <row r="13" spans="1:40" s="40" customFormat="1">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216"/>
    </row>
    <row r="14" spans="1:40" s="16" customFormat="1" ht="15">
      <c r="A14" s="304">
        <v>2</v>
      </c>
      <c r="B14" s="305" t="s">
        <v>13</v>
      </c>
      <c r="C14" s="305"/>
      <c r="D14" s="305"/>
      <c r="E14" s="290"/>
      <c r="F14" s="290"/>
      <c r="G14" s="290"/>
      <c r="H14" s="290"/>
      <c r="I14" s="290"/>
      <c r="J14" s="290"/>
      <c r="K14" s="290"/>
      <c r="L14" s="290"/>
      <c r="M14" s="290"/>
      <c r="N14" s="290"/>
      <c r="O14" s="290"/>
      <c r="P14" s="290"/>
      <c r="Q14" s="290"/>
      <c r="R14" s="290"/>
      <c r="S14" s="290"/>
      <c r="T14" s="290"/>
      <c r="U14" s="290"/>
      <c r="V14" s="290"/>
      <c r="W14" s="290"/>
      <c r="X14" s="290"/>
      <c r="Y14" s="290"/>
      <c r="Z14" s="290"/>
      <c r="AA14" s="290"/>
      <c r="AB14" s="290"/>
      <c r="AC14" s="290"/>
      <c r="AD14" s="290"/>
      <c r="AE14" s="290"/>
      <c r="AF14" s="290"/>
      <c r="AG14" s="290"/>
      <c r="AH14" s="290"/>
      <c r="AI14" s="291"/>
      <c r="AJ14" s="65"/>
    </row>
    <row r="15" spans="1:40" s="37" customFormat="1">
      <c r="A15" s="301"/>
      <c r="B15" s="302"/>
      <c r="C15" s="268" t="s">
        <v>147</v>
      </c>
      <c r="D15" s="269" t="s">
        <v>15</v>
      </c>
      <c r="E15" s="746">
        <v>0.04</v>
      </c>
      <c r="H15" s="296"/>
      <c r="I15" s="296"/>
      <c r="J15" s="296"/>
      <c r="K15" s="296"/>
      <c r="L15" s="296"/>
      <c r="M15" s="296"/>
      <c r="N15" s="296"/>
      <c r="O15" s="296"/>
      <c r="P15" s="296"/>
      <c r="Q15" s="296"/>
      <c r="R15" s="296"/>
      <c r="S15" s="296"/>
      <c r="T15" s="296"/>
      <c r="U15" s="296"/>
      <c r="V15" s="296"/>
      <c r="W15" s="296"/>
      <c r="X15" s="296"/>
      <c r="Y15" s="296"/>
      <c r="Z15" s="296"/>
      <c r="AA15" s="296"/>
      <c r="AB15" s="296"/>
      <c r="AC15" s="296"/>
      <c r="AD15" s="296"/>
      <c r="AE15" s="296"/>
      <c r="AF15" s="296"/>
      <c r="AG15" s="296"/>
      <c r="AH15" s="296"/>
      <c r="AJ15" s="65"/>
    </row>
    <row r="16" spans="1:40" s="40" customFormat="1">
      <c r="A16" s="293"/>
      <c r="B16" s="747"/>
      <c r="C16" s="154" t="s">
        <v>17</v>
      </c>
      <c r="D16" s="182" t="s">
        <v>18</v>
      </c>
      <c r="E16" s="292">
        <v>0</v>
      </c>
      <c r="F16" s="292">
        <v>1</v>
      </c>
      <c r="G16" s="292">
        <v>2</v>
      </c>
      <c r="H16" s="292">
        <v>3</v>
      </c>
      <c r="I16" s="292">
        <v>4</v>
      </c>
      <c r="J16" s="292">
        <v>5</v>
      </c>
      <c r="K16" s="292">
        <v>6</v>
      </c>
      <c r="L16" s="292">
        <v>7</v>
      </c>
      <c r="M16" s="292">
        <v>8</v>
      </c>
      <c r="N16" s="292">
        <v>9</v>
      </c>
      <c r="O16" s="292">
        <v>10</v>
      </c>
      <c r="P16" s="292">
        <v>11</v>
      </c>
      <c r="Q16" s="292">
        <v>12</v>
      </c>
      <c r="R16" s="292">
        <v>13</v>
      </c>
      <c r="S16" s="292">
        <v>14</v>
      </c>
      <c r="T16" s="292">
        <v>15</v>
      </c>
      <c r="U16" s="292">
        <v>16</v>
      </c>
      <c r="V16" s="292">
        <v>17</v>
      </c>
      <c r="W16" s="292">
        <v>18</v>
      </c>
      <c r="X16" s="292">
        <v>19</v>
      </c>
      <c r="Y16" s="292">
        <v>20</v>
      </c>
      <c r="Z16" s="292">
        <v>21</v>
      </c>
      <c r="AA16" s="292">
        <v>22</v>
      </c>
      <c r="AB16" s="292">
        <v>23</v>
      </c>
      <c r="AC16" s="292">
        <v>24</v>
      </c>
      <c r="AD16" s="292">
        <v>25</v>
      </c>
      <c r="AE16" s="292">
        <v>26</v>
      </c>
      <c r="AF16" s="292">
        <v>27</v>
      </c>
      <c r="AG16" s="292">
        <v>28</v>
      </c>
      <c r="AH16" s="292">
        <v>29</v>
      </c>
      <c r="AI16" s="145"/>
      <c r="AJ16" s="66"/>
      <c r="AK16" s="99"/>
    </row>
    <row r="17" spans="1:37" s="40" customFormat="1">
      <c r="A17" s="300"/>
      <c r="B17" s="748"/>
      <c r="C17" s="160" t="s">
        <v>20</v>
      </c>
      <c r="D17" s="303" t="s">
        <v>21</v>
      </c>
      <c r="E17" s="360">
        <f t="shared" ref="E17:L17" si="3">1/(1+$E$15)^E16</f>
        <v>1</v>
      </c>
      <c r="F17" s="360">
        <f t="shared" si="3"/>
        <v>0.96153846153846145</v>
      </c>
      <c r="G17" s="360">
        <f t="shared" si="3"/>
        <v>0.92455621301775137</v>
      </c>
      <c r="H17" s="360">
        <f t="shared" si="3"/>
        <v>0.88899635867091487</v>
      </c>
      <c r="I17" s="360">
        <f t="shared" si="3"/>
        <v>0.85480419102972571</v>
      </c>
      <c r="J17" s="360">
        <f t="shared" si="3"/>
        <v>0.82192710675935154</v>
      </c>
      <c r="K17" s="360">
        <f t="shared" si="3"/>
        <v>0.79031452573014571</v>
      </c>
      <c r="L17" s="360">
        <f t="shared" si="3"/>
        <v>0.75991781320206331</v>
      </c>
      <c r="M17" s="360">
        <f t="shared" ref="M17:AA17" si="4">1/(1+$E$15)^M16</f>
        <v>0.73069020500198378</v>
      </c>
      <c r="N17" s="360">
        <f t="shared" si="4"/>
        <v>0.70258673557883045</v>
      </c>
      <c r="O17" s="360">
        <f t="shared" si="4"/>
        <v>0.67556416882579851</v>
      </c>
      <c r="P17" s="360">
        <f t="shared" si="4"/>
        <v>0.6495809315632679</v>
      </c>
      <c r="Q17" s="360">
        <f t="shared" si="4"/>
        <v>0.62459704958006512</v>
      </c>
      <c r="R17" s="360">
        <f t="shared" si="4"/>
        <v>0.600574086134678</v>
      </c>
      <c r="S17" s="360">
        <f t="shared" si="4"/>
        <v>0.57747508282180582</v>
      </c>
      <c r="T17" s="360">
        <f t="shared" si="4"/>
        <v>0.55526450271327477</v>
      </c>
      <c r="U17" s="360">
        <f t="shared" si="4"/>
        <v>0.53390817568584104</v>
      </c>
      <c r="V17" s="360">
        <f t="shared" si="4"/>
        <v>0.51337324585177024</v>
      </c>
      <c r="W17" s="360">
        <f t="shared" si="4"/>
        <v>0.49362812101131748</v>
      </c>
      <c r="X17" s="360">
        <f t="shared" si="4"/>
        <v>0.47464242404934376</v>
      </c>
      <c r="Y17" s="360">
        <f t="shared" si="4"/>
        <v>0.45638694620129205</v>
      </c>
      <c r="Z17" s="360">
        <f t="shared" si="4"/>
        <v>0.43883360211662686</v>
      </c>
      <c r="AA17" s="360">
        <f t="shared" si="4"/>
        <v>0.42195538665060278</v>
      </c>
      <c r="AB17" s="360">
        <f t="shared" ref="AB17:AH17" si="5">1/(1+$E$15)^AB16</f>
        <v>0.40572633331788732</v>
      </c>
      <c r="AC17" s="360">
        <f t="shared" si="5"/>
        <v>0.39012147434412242</v>
      </c>
      <c r="AD17" s="360">
        <f t="shared" si="5"/>
        <v>0.37511680225396377</v>
      </c>
      <c r="AE17" s="360">
        <f t="shared" si="5"/>
        <v>0.36068923293650368</v>
      </c>
      <c r="AF17" s="360">
        <f t="shared" si="5"/>
        <v>0.3468165701312535</v>
      </c>
      <c r="AG17" s="360">
        <f t="shared" si="5"/>
        <v>0.3334774712800514</v>
      </c>
      <c r="AH17" s="360">
        <f t="shared" si="5"/>
        <v>0.32065141469235708</v>
      </c>
      <c r="AI17" s="147"/>
      <c r="AJ17" s="66"/>
    </row>
    <row r="18" spans="1:37" s="37" customFormat="1">
      <c r="A18" s="112"/>
      <c r="B18" s="745" t="s">
        <v>14</v>
      </c>
      <c r="C18" s="113" t="s">
        <v>348</v>
      </c>
      <c r="D18" s="285" t="s">
        <v>179</v>
      </c>
      <c r="E18" s="394">
        <f t="shared" ref="E18:AH18" si="6">E6*E17</f>
        <v>0</v>
      </c>
      <c r="F18" s="395">
        <f t="shared" si="6"/>
        <v>0</v>
      </c>
      <c r="G18" s="395">
        <f t="shared" si="6"/>
        <v>0</v>
      </c>
      <c r="H18" s="395">
        <f t="shared" si="6"/>
        <v>0</v>
      </c>
      <c r="I18" s="395">
        <f t="shared" si="6"/>
        <v>0</v>
      </c>
      <c r="J18" s="395">
        <f t="shared" si="6"/>
        <v>0</v>
      </c>
      <c r="K18" s="395">
        <f t="shared" si="6"/>
        <v>0</v>
      </c>
      <c r="L18" s="395">
        <f t="shared" si="6"/>
        <v>0</v>
      </c>
      <c r="M18" s="395">
        <f t="shared" si="6"/>
        <v>0</v>
      </c>
      <c r="N18" s="395">
        <f t="shared" si="6"/>
        <v>0</v>
      </c>
      <c r="O18" s="395">
        <f t="shared" si="6"/>
        <v>0</v>
      </c>
      <c r="P18" s="395">
        <f t="shared" si="6"/>
        <v>0</v>
      </c>
      <c r="Q18" s="395">
        <f t="shared" si="6"/>
        <v>0</v>
      </c>
      <c r="R18" s="395">
        <f t="shared" si="6"/>
        <v>0</v>
      </c>
      <c r="S18" s="395">
        <f t="shared" si="6"/>
        <v>0</v>
      </c>
      <c r="T18" s="395">
        <f t="shared" si="6"/>
        <v>0</v>
      </c>
      <c r="U18" s="395">
        <f t="shared" si="6"/>
        <v>0</v>
      </c>
      <c r="V18" s="395">
        <f t="shared" si="6"/>
        <v>0</v>
      </c>
      <c r="W18" s="395">
        <f t="shared" si="6"/>
        <v>0</v>
      </c>
      <c r="X18" s="395">
        <f t="shared" si="6"/>
        <v>0</v>
      </c>
      <c r="Y18" s="395">
        <f t="shared" si="6"/>
        <v>0</v>
      </c>
      <c r="Z18" s="395">
        <f t="shared" si="6"/>
        <v>0</v>
      </c>
      <c r="AA18" s="395">
        <f t="shared" si="6"/>
        <v>0</v>
      </c>
      <c r="AB18" s="395">
        <f t="shared" si="6"/>
        <v>0</v>
      </c>
      <c r="AC18" s="395">
        <f t="shared" si="6"/>
        <v>0</v>
      </c>
      <c r="AD18" s="395">
        <f t="shared" si="6"/>
        <v>0</v>
      </c>
      <c r="AE18" s="395">
        <f t="shared" si="6"/>
        <v>0</v>
      </c>
      <c r="AF18" s="395">
        <f t="shared" si="6"/>
        <v>0</v>
      </c>
      <c r="AG18" s="395">
        <f t="shared" si="6"/>
        <v>0</v>
      </c>
      <c r="AH18" s="395">
        <f t="shared" si="6"/>
        <v>0</v>
      </c>
      <c r="AI18" s="306">
        <f t="shared" ref="AI18:AI23" si="7">SUM(E18:AH18)</f>
        <v>0</v>
      </c>
      <c r="AJ18" s="65"/>
      <c r="AK18" s="98"/>
    </row>
    <row r="19" spans="1:37" s="37" customFormat="1">
      <c r="A19" s="106"/>
      <c r="B19" s="123" t="s">
        <v>16</v>
      </c>
      <c r="C19" s="37" t="s">
        <v>349</v>
      </c>
      <c r="D19" s="286" t="s">
        <v>179</v>
      </c>
      <c r="E19" s="392">
        <f t="shared" ref="E19:AH19" si="8">E7*E17</f>
        <v>0</v>
      </c>
      <c r="F19" s="393">
        <f t="shared" si="8"/>
        <v>0</v>
      </c>
      <c r="G19" s="393">
        <f t="shared" si="8"/>
        <v>0</v>
      </c>
      <c r="H19" s="393">
        <f t="shared" si="8"/>
        <v>0</v>
      </c>
      <c r="I19" s="393">
        <f t="shared" si="8"/>
        <v>0</v>
      </c>
      <c r="J19" s="393">
        <f t="shared" si="8"/>
        <v>0</v>
      </c>
      <c r="K19" s="393">
        <f t="shared" si="8"/>
        <v>0</v>
      </c>
      <c r="L19" s="393">
        <f t="shared" si="8"/>
        <v>0</v>
      </c>
      <c r="M19" s="393">
        <f t="shared" si="8"/>
        <v>0</v>
      </c>
      <c r="N19" s="393">
        <f t="shared" si="8"/>
        <v>0</v>
      </c>
      <c r="O19" s="393">
        <f t="shared" si="8"/>
        <v>0</v>
      </c>
      <c r="P19" s="393">
        <f t="shared" si="8"/>
        <v>0</v>
      </c>
      <c r="Q19" s="393">
        <f t="shared" si="8"/>
        <v>0</v>
      </c>
      <c r="R19" s="393">
        <f t="shared" si="8"/>
        <v>0</v>
      </c>
      <c r="S19" s="393">
        <f t="shared" si="8"/>
        <v>0</v>
      </c>
      <c r="T19" s="393">
        <f t="shared" si="8"/>
        <v>0</v>
      </c>
      <c r="U19" s="393">
        <f t="shared" si="8"/>
        <v>0</v>
      </c>
      <c r="V19" s="393">
        <f t="shared" si="8"/>
        <v>0</v>
      </c>
      <c r="W19" s="393">
        <f t="shared" si="8"/>
        <v>0</v>
      </c>
      <c r="X19" s="393">
        <f t="shared" si="8"/>
        <v>0</v>
      </c>
      <c r="Y19" s="393">
        <f t="shared" si="8"/>
        <v>0</v>
      </c>
      <c r="Z19" s="393">
        <f t="shared" si="8"/>
        <v>0</v>
      </c>
      <c r="AA19" s="393">
        <f t="shared" si="8"/>
        <v>0</v>
      </c>
      <c r="AB19" s="393">
        <f t="shared" si="8"/>
        <v>0</v>
      </c>
      <c r="AC19" s="393">
        <f t="shared" si="8"/>
        <v>0</v>
      </c>
      <c r="AD19" s="393">
        <f t="shared" si="8"/>
        <v>0</v>
      </c>
      <c r="AE19" s="393">
        <f t="shared" si="8"/>
        <v>0</v>
      </c>
      <c r="AF19" s="393">
        <f t="shared" si="8"/>
        <v>0</v>
      </c>
      <c r="AG19" s="393">
        <f t="shared" si="8"/>
        <v>0</v>
      </c>
      <c r="AH19" s="393">
        <f t="shared" si="8"/>
        <v>0</v>
      </c>
      <c r="AI19" s="309">
        <f t="shared" si="7"/>
        <v>0</v>
      </c>
      <c r="AJ19" s="65"/>
    </row>
    <row r="20" spans="1:37" s="37" customFormat="1">
      <c r="A20" s="106"/>
      <c r="B20" s="123" t="s">
        <v>19</v>
      </c>
      <c r="C20" s="123" t="s">
        <v>25</v>
      </c>
      <c r="D20" s="352" t="s">
        <v>179</v>
      </c>
      <c r="E20" s="392">
        <f>E8*E17</f>
        <v>0</v>
      </c>
      <c r="F20" s="393">
        <f t="shared" ref="F20:AG20" si="9">F8*F17</f>
        <v>0</v>
      </c>
      <c r="G20" s="393">
        <f t="shared" si="9"/>
        <v>0</v>
      </c>
      <c r="H20" s="393">
        <f t="shared" si="9"/>
        <v>0</v>
      </c>
      <c r="I20" s="393">
        <f t="shared" si="9"/>
        <v>0</v>
      </c>
      <c r="J20" s="393">
        <f t="shared" si="9"/>
        <v>0</v>
      </c>
      <c r="K20" s="393">
        <f t="shared" si="9"/>
        <v>0</v>
      </c>
      <c r="L20" s="393">
        <f t="shared" si="9"/>
        <v>0</v>
      </c>
      <c r="M20" s="393">
        <f t="shared" si="9"/>
        <v>0</v>
      </c>
      <c r="N20" s="393">
        <f t="shared" si="9"/>
        <v>0</v>
      </c>
      <c r="O20" s="393">
        <f t="shared" si="9"/>
        <v>0</v>
      </c>
      <c r="P20" s="393">
        <f t="shared" si="9"/>
        <v>0</v>
      </c>
      <c r="Q20" s="393">
        <f t="shared" si="9"/>
        <v>0</v>
      </c>
      <c r="R20" s="393">
        <f t="shared" si="9"/>
        <v>0</v>
      </c>
      <c r="S20" s="393">
        <f t="shared" si="9"/>
        <v>0</v>
      </c>
      <c r="T20" s="393">
        <f t="shared" si="9"/>
        <v>0</v>
      </c>
      <c r="U20" s="393">
        <f t="shared" si="9"/>
        <v>0</v>
      </c>
      <c r="V20" s="393">
        <f t="shared" si="9"/>
        <v>0</v>
      </c>
      <c r="W20" s="393">
        <f t="shared" si="9"/>
        <v>0</v>
      </c>
      <c r="X20" s="393">
        <f t="shared" si="9"/>
        <v>0</v>
      </c>
      <c r="Y20" s="393">
        <f t="shared" si="9"/>
        <v>0</v>
      </c>
      <c r="Z20" s="393">
        <f t="shared" si="9"/>
        <v>0</v>
      </c>
      <c r="AA20" s="393">
        <f t="shared" si="9"/>
        <v>0</v>
      </c>
      <c r="AB20" s="393">
        <f t="shared" si="9"/>
        <v>0</v>
      </c>
      <c r="AC20" s="393">
        <f t="shared" si="9"/>
        <v>0</v>
      </c>
      <c r="AD20" s="393">
        <f t="shared" si="9"/>
        <v>0</v>
      </c>
      <c r="AE20" s="393">
        <f t="shared" si="9"/>
        <v>0</v>
      </c>
      <c r="AF20" s="393">
        <f t="shared" si="9"/>
        <v>0</v>
      </c>
      <c r="AG20" s="393">
        <f t="shared" si="9"/>
        <v>0</v>
      </c>
      <c r="AH20" s="393">
        <f>AH8*AH17</f>
        <v>0</v>
      </c>
      <c r="AI20" s="309">
        <f t="shared" si="7"/>
        <v>0</v>
      </c>
      <c r="AJ20" s="65"/>
      <c r="AK20" s="95"/>
    </row>
    <row r="21" spans="1:37" s="540" customFormat="1">
      <c r="A21" s="535"/>
      <c r="B21" s="536" t="s">
        <v>155</v>
      </c>
      <c r="C21" s="536" t="s">
        <v>342</v>
      </c>
      <c r="D21" s="537" t="s">
        <v>179</v>
      </c>
      <c r="E21" s="342">
        <f>'3. DL invest.n.pl.AR pr.'!F25*E17</f>
        <v>0</v>
      </c>
      <c r="F21" s="343">
        <f>'3. DL invest.n.pl.AR pr.'!G25*F17</f>
        <v>0</v>
      </c>
      <c r="G21" s="343">
        <f>'3. DL invest.n.pl.AR pr.'!H25*G17</f>
        <v>0</v>
      </c>
      <c r="H21" s="343">
        <f>'3. DL invest.n.pl.AR pr.'!I25*H17</f>
        <v>0</v>
      </c>
      <c r="I21" s="343">
        <f>'3. DL invest.n.pl.AR pr.'!J25*I17</f>
        <v>0</v>
      </c>
      <c r="J21" s="343">
        <f>'3. DL invest.n.pl.AR pr.'!K25*J17</f>
        <v>0</v>
      </c>
      <c r="K21" s="343">
        <f>'3. DL invest.n.pl.AR pr.'!L25*K17</f>
        <v>0</v>
      </c>
      <c r="L21" s="343">
        <f>'3. DL invest.n.pl.AR pr.'!M25*L17</f>
        <v>0</v>
      </c>
      <c r="M21" s="343">
        <f>'3. DL invest.n.pl.AR pr.'!N25*M17</f>
        <v>0</v>
      </c>
      <c r="N21" s="343">
        <f>'3. DL invest.n.pl.AR pr.'!O25*N17</f>
        <v>0</v>
      </c>
      <c r="O21" s="343">
        <f>'3. DL invest.n.pl.AR pr.'!P25*O17</f>
        <v>0</v>
      </c>
      <c r="P21" s="343">
        <f>'3. DL invest.n.pl.AR pr.'!Q25*P17</f>
        <v>0</v>
      </c>
      <c r="Q21" s="343">
        <f>'3. DL invest.n.pl.AR pr.'!R25*Q17</f>
        <v>0</v>
      </c>
      <c r="R21" s="343">
        <f>'3. DL invest.n.pl.AR pr.'!S25*R17</f>
        <v>0</v>
      </c>
      <c r="S21" s="343">
        <f>'3. DL invest.n.pl.AR pr.'!T25*S17</f>
        <v>0</v>
      </c>
      <c r="T21" s="343">
        <f>'3. DL invest.n.pl.AR pr.'!U25*T17</f>
        <v>0</v>
      </c>
      <c r="U21" s="343">
        <f>'3. DL invest.n.pl.AR pr.'!V25*U17</f>
        <v>0</v>
      </c>
      <c r="V21" s="343">
        <f>'3. DL invest.n.pl.AR pr.'!W25*V17</f>
        <v>0</v>
      </c>
      <c r="W21" s="343">
        <f>'3. DL invest.n.pl.AR pr.'!X25*W17</f>
        <v>0</v>
      </c>
      <c r="X21" s="343">
        <f>'3. DL invest.n.pl.AR pr.'!Y25*X17</f>
        <v>0</v>
      </c>
      <c r="Y21" s="343">
        <f>'3. DL invest.n.pl.AR pr.'!Z25*Y17</f>
        <v>0</v>
      </c>
      <c r="Z21" s="343">
        <f>'3. DL invest.n.pl.AR pr.'!AA25*Z17</f>
        <v>0</v>
      </c>
      <c r="AA21" s="343">
        <f>'3. DL invest.n.pl.AR pr.'!AB25*AA17</f>
        <v>0</v>
      </c>
      <c r="AB21" s="343">
        <f>'3. DL invest.n.pl.AR pr.'!AC25*AB17</f>
        <v>0</v>
      </c>
      <c r="AC21" s="343">
        <f>'3. DL invest.n.pl.AR pr.'!AD25*AC17</f>
        <v>0</v>
      </c>
      <c r="AD21" s="343">
        <f>'3. DL invest.n.pl.AR pr.'!AE25*AD17</f>
        <v>0</v>
      </c>
      <c r="AE21" s="343">
        <f>'3. DL invest.n.pl.AR pr.'!AF25*AE17</f>
        <v>0</v>
      </c>
      <c r="AF21" s="343">
        <f>'3. DL invest.n.pl.AR pr.'!AG25*AF17</f>
        <v>0</v>
      </c>
      <c r="AG21" s="343">
        <f>'3. DL invest.n.pl.AR pr.'!AH25*AG17</f>
        <v>0</v>
      </c>
      <c r="AH21" s="343">
        <f>'3. DL invest.n.pl.AR pr.'!AI25*AH17</f>
        <v>0</v>
      </c>
      <c r="AI21" s="341">
        <f t="shared" si="7"/>
        <v>0</v>
      </c>
      <c r="AJ21" s="538"/>
      <c r="AK21" s="539"/>
    </row>
    <row r="22" spans="1:37" s="540" customFormat="1">
      <c r="A22" s="535"/>
      <c r="B22" s="536" t="s">
        <v>61</v>
      </c>
      <c r="C22" s="536" t="s">
        <v>699</v>
      </c>
      <c r="D22" s="537"/>
      <c r="E22" s="342">
        <f>E10*E17</f>
        <v>0</v>
      </c>
      <c r="F22" s="343">
        <f t="shared" ref="F22:AH22" si="10">F10*F17</f>
        <v>0</v>
      </c>
      <c r="G22" s="343">
        <f t="shared" si="10"/>
        <v>0</v>
      </c>
      <c r="H22" s="343">
        <f t="shared" si="10"/>
        <v>0</v>
      </c>
      <c r="I22" s="343">
        <f t="shared" si="10"/>
        <v>0</v>
      </c>
      <c r="J22" s="343">
        <f t="shared" si="10"/>
        <v>0</v>
      </c>
      <c r="K22" s="343">
        <f t="shared" si="10"/>
        <v>0</v>
      </c>
      <c r="L22" s="343">
        <f t="shared" si="10"/>
        <v>0</v>
      </c>
      <c r="M22" s="343">
        <f t="shared" si="10"/>
        <v>0</v>
      </c>
      <c r="N22" s="343">
        <f t="shared" si="10"/>
        <v>0</v>
      </c>
      <c r="O22" s="343">
        <f t="shared" si="10"/>
        <v>0</v>
      </c>
      <c r="P22" s="343">
        <f t="shared" si="10"/>
        <v>0</v>
      </c>
      <c r="Q22" s="343">
        <f t="shared" si="10"/>
        <v>0</v>
      </c>
      <c r="R22" s="343">
        <f t="shared" si="10"/>
        <v>0</v>
      </c>
      <c r="S22" s="343">
        <f t="shared" si="10"/>
        <v>0</v>
      </c>
      <c r="T22" s="343">
        <f t="shared" si="10"/>
        <v>0</v>
      </c>
      <c r="U22" s="343">
        <f t="shared" si="10"/>
        <v>0</v>
      </c>
      <c r="V22" s="343">
        <f t="shared" si="10"/>
        <v>0</v>
      </c>
      <c r="W22" s="343">
        <f t="shared" si="10"/>
        <v>0</v>
      </c>
      <c r="X22" s="343">
        <f t="shared" si="10"/>
        <v>0</v>
      </c>
      <c r="Y22" s="343">
        <f t="shared" si="10"/>
        <v>0</v>
      </c>
      <c r="Z22" s="343">
        <f t="shared" si="10"/>
        <v>0</v>
      </c>
      <c r="AA22" s="343">
        <f t="shared" si="10"/>
        <v>0</v>
      </c>
      <c r="AB22" s="343">
        <f t="shared" si="10"/>
        <v>0</v>
      </c>
      <c r="AC22" s="343">
        <f t="shared" si="10"/>
        <v>0</v>
      </c>
      <c r="AD22" s="343">
        <f t="shared" si="10"/>
        <v>0</v>
      </c>
      <c r="AE22" s="343">
        <f t="shared" si="10"/>
        <v>0</v>
      </c>
      <c r="AF22" s="343">
        <f t="shared" si="10"/>
        <v>0</v>
      </c>
      <c r="AG22" s="343">
        <f t="shared" si="10"/>
        <v>0</v>
      </c>
      <c r="AH22" s="343">
        <f t="shared" si="10"/>
        <v>0</v>
      </c>
      <c r="AI22" s="341">
        <f t="shared" si="7"/>
        <v>0</v>
      </c>
      <c r="AJ22" s="538"/>
      <c r="AK22" s="539"/>
    </row>
    <row r="23" spans="1:37" s="40" customFormat="1">
      <c r="A23" s="107"/>
      <c r="B23" s="37" t="s">
        <v>22</v>
      </c>
      <c r="C23" s="123" t="s">
        <v>27</v>
      </c>
      <c r="D23" s="352" t="s">
        <v>179</v>
      </c>
      <c r="E23" s="307">
        <f t="shared" ref="E23:AH23" si="11">E11*E17</f>
        <v>0</v>
      </c>
      <c r="F23" s="308">
        <f t="shared" si="11"/>
        <v>0</v>
      </c>
      <c r="G23" s="308">
        <f t="shared" si="11"/>
        <v>0</v>
      </c>
      <c r="H23" s="308">
        <f t="shared" si="11"/>
        <v>0</v>
      </c>
      <c r="I23" s="308">
        <f t="shared" si="11"/>
        <v>0</v>
      </c>
      <c r="J23" s="308">
        <f t="shared" si="11"/>
        <v>0</v>
      </c>
      <c r="K23" s="308">
        <f t="shared" si="11"/>
        <v>0</v>
      </c>
      <c r="L23" s="308">
        <f t="shared" si="11"/>
        <v>0</v>
      </c>
      <c r="M23" s="308">
        <f t="shared" si="11"/>
        <v>0</v>
      </c>
      <c r="N23" s="308">
        <f t="shared" si="11"/>
        <v>0</v>
      </c>
      <c r="O23" s="308">
        <f t="shared" si="11"/>
        <v>0</v>
      </c>
      <c r="P23" s="308">
        <f t="shared" si="11"/>
        <v>0</v>
      </c>
      <c r="Q23" s="308">
        <f t="shared" si="11"/>
        <v>0</v>
      </c>
      <c r="R23" s="308">
        <f t="shared" si="11"/>
        <v>0</v>
      </c>
      <c r="S23" s="308">
        <f t="shared" si="11"/>
        <v>0</v>
      </c>
      <c r="T23" s="308">
        <f t="shared" si="11"/>
        <v>0</v>
      </c>
      <c r="U23" s="308">
        <f t="shared" si="11"/>
        <v>0</v>
      </c>
      <c r="V23" s="308">
        <f t="shared" si="11"/>
        <v>0</v>
      </c>
      <c r="W23" s="308">
        <f t="shared" si="11"/>
        <v>0</v>
      </c>
      <c r="X23" s="308">
        <f t="shared" si="11"/>
        <v>0</v>
      </c>
      <c r="Y23" s="308">
        <f t="shared" si="11"/>
        <v>0</v>
      </c>
      <c r="Z23" s="308">
        <f t="shared" si="11"/>
        <v>0</v>
      </c>
      <c r="AA23" s="308">
        <f t="shared" si="11"/>
        <v>0</v>
      </c>
      <c r="AB23" s="308">
        <f t="shared" si="11"/>
        <v>0</v>
      </c>
      <c r="AC23" s="308">
        <f t="shared" si="11"/>
        <v>0</v>
      </c>
      <c r="AD23" s="308">
        <f t="shared" si="11"/>
        <v>0</v>
      </c>
      <c r="AE23" s="308">
        <f t="shared" si="11"/>
        <v>0</v>
      </c>
      <c r="AF23" s="308">
        <f t="shared" si="11"/>
        <v>0</v>
      </c>
      <c r="AG23" s="308">
        <f t="shared" si="11"/>
        <v>0</v>
      </c>
      <c r="AH23" s="308">
        <f t="shared" si="11"/>
        <v>0</v>
      </c>
      <c r="AI23" s="309">
        <f t="shared" si="7"/>
        <v>0</v>
      </c>
      <c r="AJ23" s="66"/>
    </row>
    <row r="24" spans="1:37" s="40" customFormat="1">
      <c r="A24" s="144"/>
      <c r="B24" s="115" t="s">
        <v>23</v>
      </c>
      <c r="C24" s="115" t="s">
        <v>29</v>
      </c>
      <c r="D24" s="287" t="s">
        <v>179</v>
      </c>
      <c r="E24" s="310">
        <f t="shared" ref="E24:AH24" si="12">E12*E17</f>
        <v>0</v>
      </c>
      <c r="F24" s="311">
        <f t="shared" si="12"/>
        <v>0</v>
      </c>
      <c r="G24" s="311">
        <f t="shared" si="12"/>
        <v>0</v>
      </c>
      <c r="H24" s="311">
        <f t="shared" si="12"/>
        <v>0</v>
      </c>
      <c r="I24" s="311">
        <f t="shared" si="12"/>
        <v>0</v>
      </c>
      <c r="J24" s="311">
        <f t="shared" si="12"/>
        <v>0</v>
      </c>
      <c r="K24" s="311">
        <f t="shared" si="12"/>
        <v>0</v>
      </c>
      <c r="L24" s="311">
        <f t="shared" si="12"/>
        <v>0</v>
      </c>
      <c r="M24" s="311">
        <f t="shared" si="12"/>
        <v>0</v>
      </c>
      <c r="N24" s="311">
        <f t="shared" si="12"/>
        <v>0</v>
      </c>
      <c r="O24" s="311">
        <f t="shared" si="12"/>
        <v>0</v>
      </c>
      <c r="P24" s="311">
        <f t="shared" si="12"/>
        <v>0</v>
      </c>
      <c r="Q24" s="311">
        <f t="shared" si="12"/>
        <v>0</v>
      </c>
      <c r="R24" s="311">
        <f t="shared" si="12"/>
        <v>0</v>
      </c>
      <c r="S24" s="311">
        <f t="shared" si="12"/>
        <v>0</v>
      </c>
      <c r="T24" s="311">
        <f t="shared" si="12"/>
        <v>0</v>
      </c>
      <c r="U24" s="311">
        <f t="shared" si="12"/>
        <v>0</v>
      </c>
      <c r="V24" s="311">
        <f t="shared" si="12"/>
        <v>0</v>
      </c>
      <c r="W24" s="311">
        <f t="shared" si="12"/>
        <v>0</v>
      </c>
      <c r="X24" s="311">
        <f t="shared" si="12"/>
        <v>0</v>
      </c>
      <c r="Y24" s="311">
        <f t="shared" si="12"/>
        <v>0</v>
      </c>
      <c r="Z24" s="311">
        <f t="shared" si="12"/>
        <v>0</v>
      </c>
      <c r="AA24" s="311">
        <f t="shared" si="12"/>
        <v>0</v>
      </c>
      <c r="AB24" s="311">
        <f t="shared" si="12"/>
        <v>0</v>
      </c>
      <c r="AC24" s="311">
        <f t="shared" si="12"/>
        <v>0</v>
      </c>
      <c r="AD24" s="311">
        <f t="shared" si="12"/>
        <v>0</v>
      </c>
      <c r="AE24" s="311">
        <f t="shared" si="12"/>
        <v>0</v>
      </c>
      <c r="AF24" s="311">
        <f t="shared" si="12"/>
        <v>0</v>
      </c>
      <c r="AG24" s="311">
        <f t="shared" si="12"/>
        <v>0</v>
      </c>
      <c r="AH24" s="311">
        <f t="shared" si="12"/>
        <v>0</v>
      </c>
      <c r="AI24" s="312">
        <f>SUM(E24:AH24)</f>
        <v>0</v>
      </c>
      <c r="AJ24" s="121"/>
    </row>
    <row r="25" spans="1:37" s="40" customFormat="1">
      <c r="E25" s="143"/>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3"/>
      <c r="AG25" s="143"/>
      <c r="AH25" s="143"/>
      <c r="AI25" s="143"/>
      <c r="AJ25" s="66"/>
    </row>
    <row r="26" spans="1:37" s="16" customFormat="1" ht="15">
      <c r="A26" s="288">
        <v>3</v>
      </c>
      <c r="B26" s="289" t="s">
        <v>30</v>
      </c>
      <c r="C26" s="289"/>
      <c r="D26" s="289"/>
      <c r="E26" s="290"/>
      <c r="F26" s="290"/>
      <c r="G26" s="290"/>
      <c r="H26" s="290"/>
      <c r="I26" s="290"/>
      <c r="J26" s="290"/>
      <c r="K26" s="290"/>
      <c r="L26" s="290"/>
      <c r="M26" s="290"/>
      <c r="N26" s="290"/>
      <c r="O26" s="290"/>
      <c r="P26" s="290"/>
      <c r="Q26" s="290"/>
      <c r="R26" s="290"/>
      <c r="S26" s="290"/>
      <c r="T26" s="290"/>
      <c r="U26" s="290"/>
      <c r="V26" s="290"/>
      <c r="W26" s="290"/>
      <c r="X26" s="290"/>
      <c r="Y26" s="290"/>
      <c r="Z26" s="290"/>
      <c r="AA26" s="290"/>
      <c r="AB26" s="290"/>
      <c r="AC26" s="290"/>
      <c r="AD26" s="290"/>
      <c r="AE26" s="290"/>
      <c r="AF26" s="290"/>
      <c r="AG26" s="290"/>
      <c r="AH26" s="290"/>
      <c r="AI26" s="291"/>
      <c r="AJ26" s="65"/>
    </row>
    <row r="27" spans="1:37">
      <c r="A27" s="37"/>
      <c r="B27" s="37"/>
      <c r="C27" s="37"/>
      <c r="D27" s="133"/>
      <c r="E27" s="133"/>
      <c r="F27" s="170" t="s">
        <v>31</v>
      </c>
      <c r="G27" s="169"/>
      <c r="H27" s="230" t="s">
        <v>32</v>
      </c>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K27" s="12"/>
    </row>
    <row r="28" spans="1:37" s="19" customFormat="1">
      <c r="A28" s="40"/>
      <c r="B28" s="123" t="s">
        <v>33</v>
      </c>
      <c r="C28" s="37" t="s">
        <v>315</v>
      </c>
      <c r="D28" s="37" t="s">
        <v>179</v>
      </c>
      <c r="E28" s="145"/>
      <c r="F28" s="749">
        <f>AI6</f>
        <v>0</v>
      </c>
      <c r="G28" s="503"/>
      <c r="H28" s="749">
        <f>AI18</f>
        <v>0</v>
      </c>
      <c r="I28" s="37"/>
      <c r="J28" s="37"/>
      <c r="K28" s="37"/>
      <c r="L28" s="37"/>
      <c r="M28" s="37"/>
      <c r="N28" s="37"/>
      <c r="O28" s="37"/>
      <c r="P28" s="37"/>
      <c r="Q28" s="37"/>
      <c r="R28" s="37"/>
      <c r="S28" s="37"/>
      <c r="T28" s="37"/>
      <c r="U28" s="37"/>
      <c r="V28" s="37"/>
      <c r="W28" s="37"/>
      <c r="X28" s="37"/>
      <c r="Y28" s="37"/>
      <c r="Z28" s="37"/>
      <c r="AA28" s="40"/>
      <c r="AB28" s="40"/>
      <c r="AC28" s="40"/>
      <c r="AD28" s="40"/>
      <c r="AE28" s="40"/>
      <c r="AF28" s="40"/>
      <c r="AG28" s="40"/>
      <c r="AH28" s="40"/>
      <c r="AI28" s="40"/>
      <c r="AJ28" s="40"/>
      <c r="AK28" s="18"/>
    </row>
    <row r="29" spans="1:37" s="19" customFormat="1">
      <c r="A29" s="40"/>
      <c r="B29" s="123" t="s">
        <v>34</v>
      </c>
      <c r="C29" s="37" t="s">
        <v>347</v>
      </c>
      <c r="D29" s="37" t="s">
        <v>179</v>
      </c>
      <c r="E29" s="145"/>
      <c r="F29" s="741">
        <f>AI7</f>
        <v>0</v>
      </c>
      <c r="G29" s="503"/>
      <c r="H29" s="741">
        <f>AI19</f>
        <v>0</v>
      </c>
      <c r="I29" s="37"/>
      <c r="J29" s="37"/>
      <c r="K29" s="37"/>
      <c r="L29" s="37"/>
      <c r="M29" s="37"/>
      <c r="N29" s="37"/>
      <c r="O29" s="37"/>
      <c r="P29" s="37"/>
      <c r="Q29" s="37"/>
      <c r="R29" s="37"/>
      <c r="S29" s="37"/>
      <c r="T29" s="37"/>
      <c r="U29" s="37"/>
      <c r="V29" s="37"/>
      <c r="W29" s="37"/>
      <c r="X29" s="37"/>
      <c r="Y29" s="37"/>
      <c r="Z29" s="37"/>
      <c r="AA29" s="40"/>
      <c r="AB29" s="40"/>
      <c r="AC29" s="40"/>
      <c r="AD29" s="40"/>
      <c r="AE29" s="40"/>
      <c r="AF29" s="40"/>
      <c r="AG29" s="40"/>
      <c r="AH29" s="40"/>
      <c r="AI29" s="40"/>
      <c r="AJ29" s="40"/>
    </row>
    <row r="30" spans="1:37" s="19" customFormat="1">
      <c r="A30" s="40"/>
      <c r="B30" s="123" t="s">
        <v>35</v>
      </c>
      <c r="C30" s="363" t="s">
        <v>358</v>
      </c>
      <c r="D30" s="123" t="s">
        <v>179</v>
      </c>
      <c r="E30" s="145"/>
      <c r="F30" s="741">
        <f>AI10</f>
        <v>0</v>
      </c>
      <c r="G30" s="503"/>
      <c r="H30" s="741">
        <f>AI22</f>
        <v>0</v>
      </c>
      <c r="I30" s="37"/>
      <c r="J30" s="37"/>
      <c r="K30" s="37"/>
      <c r="L30" s="37"/>
      <c r="M30" s="37"/>
      <c r="N30" s="37"/>
      <c r="O30" s="37"/>
      <c r="P30" s="37"/>
      <c r="Q30" s="37"/>
      <c r="R30" s="37"/>
      <c r="S30" s="37"/>
      <c r="T30" s="37"/>
      <c r="U30" s="37"/>
      <c r="V30" s="37"/>
      <c r="W30" s="37"/>
      <c r="X30" s="37"/>
      <c r="Y30" s="37"/>
      <c r="Z30" s="37"/>
      <c r="AA30" s="40"/>
      <c r="AB30" s="40"/>
      <c r="AC30" s="40"/>
      <c r="AD30" s="40"/>
      <c r="AE30" s="40"/>
      <c r="AF30" s="40"/>
      <c r="AG30" s="40"/>
      <c r="AH30" s="40"/>
      <c r="AI30" s="40"/>
      <c r="AJ30" s="40"/>
      <c r="AK30" s="22"/>
    </row>
    <row r="31" spans="1:37" s="19" customFormat="1">
      <c r="A31" s="40"/>
      <c r="B31" s="37" t="s">
        <v>36</v>
      </c>
      <c r="C31" s="123" t="s">
        <v>10</v>
      </c>
      <c r="D31" s="123" t="s">
        <v>179</v>
      </c>
      <c r="E31" s="145"/>
      <c r="F31" s="741">
        <f>AI11</f>
        <v>0</v>
      </c>
      <c r="G31" s="503"/>
      <c r="H31" s="741">
        <f>AI23</f>
        <v>0</v>
      </c>
      <c r="I31" s="37"/>
      <c r="J31" s="37"/>
      <c r="K31" s="37"/>
      <c r="L31" s="37"/>
      <c r="M31" s="37"/>
      <c r="N31" s="37"/>
      <c r="O31" s="37"/>
      <c r="P31" s="37"/>
      <c r="Q31" s="37"/>
      <c r="R31" s="37"/>
      <c r="S31" s="37"/>
      <c r="T31" s="37"/>
      <c r="U31" s="37"/>
      <c r="V31" s="37"/>
      <c r="W31" s="37"/>
      <c r="X31" s="37"/>
      <c r="Y31" s="37"/>
      <c r="Z31" s="37"/>
      <c r="AA31" s="40"/>
      <c r="AB31" s="40"/>
      <c r="AC31" s="40"/>
      <c r="AD31" s="40"/>
      <c r="AE31" s="40"/>
      <c r="AF31" s="40"/>
      <c r="AG31" s="40"/>
      <c r="AH31" s="40"/>
      <c r="AI31" s="40"/>
      <c r="AJ31" s="40"/>
    </row>
    <row r="32" spans="1:37" s="19" customFormat="1">
      <c r="A32" s="40"/>
      <c r="B32" s="37" t="s">
        <v>81</v>
      </c>
      <c r="C32" s="37" t="s">
        <v>12</v>
      </c>
      <c r="D32" s="37" t="s">
        <v>179</v>
      </c>
      <c r="E32" s="145"/>
      <c r="F32" s="741">
        <f>AI12</f>
        <v>0</v>
      </c>
      <c r="G32" s="503"/>
      <c r="H32" s="741">
        <f>AI24</f>
        <v>0</v>
      </c>
      <c r="I32" s="37"/>
      <c r="J32" s="37"/>
      <c r="K32" s="37"/>
      <c r="L32" s="37"/>
      <c r="M32" s="37"/>
      <c r="N32" s="37"/>
      <c r="O32" s="37"/>
      <c r="P32" s="37"/>
      <c r="Q32" s="37"/>
      <c r="R32" s="37"/>
      <c r="S32" s="37"/>
      <c r="T32" s="37"/>
      <c r="U32" s="37"/>
      <c r="V32" s="37"/>
      <c r="W32" s="37"/>
      <c r="X32" s="37"/>
      <c r="Y32" s="37"/>
      <c r="Z32" s="37"/>
      <c r="AA32" s="40"/>
      <c r="AB32" s="40"/>
      <c r="AC32" s="40"/>
      <c r="AD32" s="40"/>
      <c r="AE32" s="40"/>
      <c r="AF32" s="40"/>
      <c r="AG32" s="40"/>
      <c r="AH32" s="40"/>
      <c r="AI32" s="40"/>
      <c r="AJ32" s="40"/>
    </row>
    <row r="33" spans="1:37" s="40" customFormat="1">
      <c r="E33" s="145"/>
      <c r="F33" s="637"/>
      <c r="G33" s="143"/>
      <c r="H33" s="637"/>
      <c r="I33" s="37"/>
      <c r="J33" s="37"/>
      <c r="K33" s="37"/>
      <c r="L33" s="37"/>
      <c r="M33" s="37"/>
      <c r="N33" s="37"/>
      <c r="O33" s="37"/>
      <c r="P33" s="37"/>
      <c r="Q33" s="37"/>
      <c r="R33" s="37"/>
      <c r="S33" s="37"/>
      <c r="T33" s="37"/>
      <c r="U33" s="37"/>
      <c r="V33" s="37"/>
      <c r="W33" s="37"/>
      <c r="X33" s="37"/>
      <c r="Y33" s="37"/>
      <c r="Z33" s="37"/>
    </row>
    <row r="34" spans="1:37" s="16" customFormat="1" ht="15">
      <c r="A34" s="288">
        <v>4</v>
      </c>
      <c r="B34" s="289" t="s">
        <v>38</v>
      </c>
      <c r="C34" s="289"/>
      <c r="D34" s="290"/>
      <c r="E34" s="290"/>
      <c r="F34" s="290"/>
      <c r="G34" s="290"/>
      <c r="H34" s="291"/>
      <c r="I34" s="37"/>
      <c r="J34" s="37"/>
      <c r="K34" s="37"/>
      <c r="L34" s="37"/>
      <c r="M34" s="37"/>
      <c r="N34" s="37"/>
      <c r="O34" s="37"/>
      <c r="P34" s="37"/>
      <c r="Q34" s="37"/>
      <c r="R34" s="37"/>
      <c r="S34" s="37"/>
      <c r="T34" s="37"/>
      <c r="U34" s="37"/>
      <c r="V34" s="37"/>
      <c r="W34" s="37"/>
      <c r="X34" s="37"/>
      <c r="Y34" s="37"/>
      <c r="Z34" s="37"/>
      <c r="AA34" s="40"/>
      <c r="AB34" s="40"/>
      <c r="AC34" s="40"/>
      <c r="AD34" s="40"/>
      <c r="AE34" s="40"/>
      <c r="AF34" s="40"/>
      <c r="AG34" s="40"/>
      <c r="AH34" s="40"/>
      <c r="AI34" s="40"/>
      <c r="AJ34" s="40"/>
      <c r="AK34" s="65"/>
    </row>
    <row r="35" spans="1:37" s="37" customFormat="1" ht="38.25">
      <c r="D35" s="133"/>
      <c r="E35" s="133"/>
      <c r="F35" s="313" t="s">
        <v>537</v>
      </c>
      <c r="G35" s="314" t="s">
        <v>536</v>
      </c>
      <c r="H35" s="133"/>
      <c r="AA35" s="40"/>
      <c r="AB35" s="40"/>
      <c r="AC35" s="40"/>
      <c r="AD35" s="40"/>
      <c r="AE35" s="40"/>
      <c r="AF35" s="40"/>
      <c r="AG35" s="40"/>
      <c r="AH35" s="40"/>
      <c r="AI35" s="40"/>
      <c r="AJ35" s="40"/>
      <c r="AK35" s="65"/>
    </row>
    <row r="36" spans="1:37" s="40" customFormat="1">
      <c r="B36" s="750" t="s">
        <v>39</v>
      </c>
      <c r="C36" s="113" t="s">
        <v>73</v>
      </c>
      <c r="D36" s="353"/>
      <c r="E36" s="353"/>
      <c r="F36" s="751">
        <f>H32</f>
        <v>0</v>
      </c>
      <c r="G36" s="752">
        <f>F36</f>
        <v>0</v>
      </c>
      <c r="H36" s="297"/>
      <c r="I36" s="37"/>
      <c r="J36" s="37"/>
      <c r="K36" s="37"/>
      <c r="L36" s="37"/>
      <c r="M36" s="37"/>
      <c r="N36" s="37"/>
      <c r="O36" s="37"/>
      <c r="P36" s="37"/>
      <c r="Q36" s="37"/>
      <c r="R36" s="37"/>
      <c r="S36" s="37"/>
      <c r="T36" s="37"/>
      <c r="U36" s="37"/>
      <c r="V36" s="37"/>
      <c r="W36" s="37"/>
      <c r="X36" s="37"/>
      <c r="Y36" s="37"/>
      <c r="Z36" s="37"/>
    </row>
    <row r="37" spans="1:37" s="40" customFormat="1">
      <c r="B37" s="122" t="s">
        <v>56</v>
      </c>
      <c r="C37" s="123" t="s">
        <v>74</v>
      </c>
      <c r="D37" s="130"/>
      <c r="E37" s="130"/>
      <c r="F37" s="753" t="e">
        <f>IRR(E12:AH12,H37)</f>
        <v>#NUM!</v>
      </c>
      <c r="G37" s="754" t="e">
        <f>F37</f>
        <v>#NUM!</v>
      </c>
      <c r="H37" s="473">
        <v>-0.2</v>
      </c>
      <c r="I37" s="37" t="s">
        <v>700</v>
      </c>
      <c r="K37" s="37"/>
      <c r="L37" s="37"/>
      <c r="M37" s="37"/>
      <c r="N37" s="37"/>
      <c r="O37" s="37"/>
      <c r="P37" s="37"/>
      <c r="Q37" s="37"/>
      <c r="R37" s="37"/>
      <c r="S37" s="37"/>
      <c r="T37" s="37"/>
      <c r="U37" s="37"/>
      <c r="V37" s="37"/>
      <c r="W37" s="37"/>
      <c r="X37" s="37"/>
      <c r="Y37" s="37"/>
      <c r="Z37" s="37"/>
      <c r="AK37" s="76"/>
    </row>
    <row r="38" spans="1:37" s="40" customFormat="1">
      <c r="B38" s="122" t="s">
        <v>41</v>
      </c>
      <c r="C38" s="37" t="s">
        <v>369</v>
      </c>
      <c r="D38" s="130"/>
      <c r="E38" s="130"/>
      <c r="F38" s="755">
        <f>$H$28+$H$29+$H$31</f>
        <v>0</v>
      </c>
      <c r="G38" s="756">
        <f>F38</f>
        <v>0</v>
      </c>
      <c r="H38" s="37"/>
      <c r="I38" s="37"/>
      <c r="J38" s="37"/>
      <c r="K38" s="37"/>
      <c r="L38" s="37"/>
      <c r="M38" s="37"/>
      <c r="N38" s="37"/>
      <c r="O38" s="37"/>
      <c r="P38" s="37"/>
      <c r="Q38" s="37"/>
      <c r="R38" s="37"/>
      <c r="S38" s="37"/>
      <c r="T38" s="37"/>
      <c r="U38" s="37"/>
      <c r="V38" s="37"/>
      <c r="W38" s="37"/>
      <c r="X38" s="37"/>
      <c r="Y38" s="37"/>
      <c r="Z38" s="37"/>
    </row>
    <row r="39" spans="1:37" s="40" customFormat="1">
      <c r="B39" s="122" t="s">
        <v>54</v>
      </c>
      <c r="C39" s="123" t="s">
        <v>99</v>
      </c>
      <c r="D39" s="130"/>
      <c r="E39" s="130"/>
      <c r="F39" s="755">
        <f>H30+$F$38</f>
        <v>0</v>
      </c>
      <c r="G39" s="756">
        <f>H30</f>
        <v>0</v>
      </c>
      <c r="H39" s="37"/>
      <c r="I39" s="37"/>
      <c r="J39" s="37"/>
      <c r="K39" s="37"/>
      <c r="L39" s="37"/>
      <c r="M39" s="37"/>
      <c r="N39" s="37"/>
      <c r="O39" s="37"/>
      <c r="P39" s="37"/>
      <c r="Q39" s="37"/>
      <c r="R39" s="37"/>
      <c r="S39" s="37"/>
      <c r="T39" s="37"/>
      <c r="U39" s="37"/>
      <c r="V39" s="37"/>
      <c r="W39" s="37"/>
      <c r="X39" s="37"/>
      <c r="Y39" s="37"/>
      <c r="Z39" s="37"/>
      <c r="AK39" s="76"/>
    </row>
    <row r="40" spans="1:37" s="40" customFormat="1">
      <c r="B40" s="122" t="s">
        <v>43</v>
      </c>
      <c r="C40" s="37" t="s">
        <v>100</v>
      </c>
      <c r="D40" s="130"/>
      <c r="E40" s="130"/>
      <c r="F40" s="753">
        <f>IF(HIDDEN!K2=2,IF(F39/H30&lt;0%,0%,F39/H30),100%)</f>
        <v>1</v>
      </c>
      <c r="G40" s="754" t="e">
        <f>G39/H30</f>
        <v>#DIV/0!</v>
      </c>
      <c r="H40" s="37" t="s">
        <v>538</v>
      </c>
      <c r="I40" s="37"/>
      <c r="J40" s="37"/>
      <c r="K40" s="37"/>
      <c r="L40" s="37"/>
      <c r="M40" s="37"/>
      <c r="N40" s="37"/>
      <c r="O40" s="37"/>
      <c r="P40" s="37"/>
      <c r="Q40" s="37"/>
      <c r="R40" s="37"/>
      <c r="S40" s="37"/>
      <c r="T40" s="37"/>
      <c r="U40" s="37"/>
      <c r="V40" s="37"/>
      <c r="W40" s="37"/>
      <c r="X40" s="37"/>
      <c r="Y40" s="37"/>
      <c r="Z40" s="37"/>
    </row>
    <row r="41" spans="1:37" s="40" customFormat="1">
      <c r="B41" s="122" t="s">
        <v>44</v>
      </c>
      <c r="C41" s="123" t="s">
        <v>101</v>
      </c>
      <c r="D41" s="130"/>
      <c r="E41" s="130"/>
      <c r="F41" s="755">
        <f>'8. AL budžets kopā'!E35</f>
        <v>0</v>
      </c>
      <c r="G41" s="756">
        <f>F41</f>
        <v>0</v>
      </c>
      <c r="H41" s="37"/>
      <c r="I41" s="37"/>
      <c r="J41" s="37"/>
      <c r="K41" s="37"/>
      <c r="L41" s="37"/>
      <c r="M41" s="37"/>
      <c r="N41" s="37"/>
      <c r="O41" s="37"/>
      <c r="P41" s="37"/>
      <c r="Q41" s="37"/>
      <c r="R41" s="37"/>
      <c r="S41" s="37"/>
      <c r="T41" s="37"/>
      <c r="U41" s="37"/>
      <c r="V41" s="37"/>
      <c r="W41" s="37"/>
      <c r="X41" s="37"/>
      <c r="Y41" s="37"/>
      <c r="Z41" s="37"/>
      <c r="AK41" s="76"/>
    </row>
    <row r="42" spans="1:37" s="40" customFormat="1">
      <c r="B42" s="122" t="s">
        <v>77</v>
      </c>
      <c r="C42" s="37" t="s">
        <v>102</v>
      </c>
      <c r="D42" s="130"/>
      <c r="E42" s="130"/>
      <c r="F42" s="755">
        <f>IF(F38&gt;0, F41*F40, 0)</f>
        <v>0</v>
      </c>
      <c r="G42" s="756" t="e">
        <f>IF(G38&lt;=0, G41*G40, 0)</f>
        <v>#DIV/0!</v>
      </c>
      <c r="H42" s="37"/>
      <c r="I42" s="37"/>
      <c r="J42" s="37"/>
      <c r="K42" s="37"/>
      <c r="L42" s="37"/>
      <c r="M42" s="37"/>
      <c r="N42" s="37"/>
      <c r="O42" s="37"/>
      <c r="P42" s="37"/>
      <c r="Q42" s="37"/>
      <c r="R42" s="37"/>
      <c r="S42" s="37"/>
      <c r="T42" s="37"/>
      <c r="U42" s="37"/>
      <c r="V42" s="37"/>
      <c r="W42" s="37"/>
      <c r="X42" s="37"/>
      <c r="Y42" s="37"/>
      <c r="Z42" s="37"/>
    </row>
    <row r="43" spans="1:37" s="40" customFormat="1">
      <c r="B43" s="757" t="s">
        <v>78</v>
      </c>
      <c r="C43" s="354" t="s">
        <v>196</v>
      </c>
      <c r="D43" s="355"/>
      <c r="E43" s="355"/>
      <c r="F43" s="755" t="e">
        <f>F42*('8. AL budžets kopā'!G35/'8. AL budžets kopā'!E35)</f>
        <v>#DIV/0!</v>
      </c>
      <c r="G43" s="756" t="e">
        <f>G42*('8. AL budžets kopā'!G35/'8. AL budžets kopā'!E35)</f>
        <v>#DIV/0!</v>
      </c>
      <c r="H43" s="37"/>
      <c r="I43" s="37"/>
      <c r="J43" s="37"/>
      <c r="K43" s="37"/>
      <c r="L43" s="37"/>
      <c r="M43" s="37"/>
      <c r="N43" s="37"/>
      <c r="O43" s="37"/>
      <c r="P43" s="37"/>
      <c r="Q43" s="37"/>
      <c r="R43" s="37"/>
      <c r="S43" s="37"/>
      <c r="T43" s="37"/>
      <c r="U43" s="37"/>
      <c r="V43" s="37"/>
      <c r="W43" s="37"/>
      <c r="X43" s="37"/>
      <c r="Y43" s="37"/>
      <c r="Z43" s="37"/>
      <c r="AK43" s="76"/>
    </row>
    <row r="44" spans="1:37" s="40" customFormat="1">
      <c r="B44" s="57"/>
      <c r="C44" s="57"/>
      <c r="D44" s="145"/>
      <c r="E44" s="145"/>
      <c r="F44" s="145"/>
      <c r="G44" s="145"/>
      <c r="H44" s="37"/>
      <c r="I44" s="37"/>
      <c r="J44" s="37"/>
      <c r="K44" s="37"/>
      <c r="L44" s="37"/>
      <c r="M44" s="37"/>
      <c r="N44" s="37"/>
      <c r="O44" s="37"/>
      <c r="P44" s="37"/>
      <c r="Q44" s="37"/>
      <c r="R44" s="37"/>
      <c r="S44" s="37"/>
      <c r="T44" s="37"/>
      <c r="U44" s="37"/>
      <c r="V44" s="37"/>
      <c r="W44" s="37"/>
      <c r="X44" s="37"/>
      <c r="Y44" s="37"/>
      <c r="Z44" s="37"/>
      <c r="AK44" s="76"/>
    </row>
    <row r="45" spans="1:37" s="37" customFormat="1" ht="15">
      <c r="A45" s="288"/>
      <c r="B45" s="289"/>
      <c r="C45" s="289"/>
      <c r="D45" s="289"/>
      <c r="E45" s="290"/>
      <c r="F45" s="290"/>
      <c r="G45" s="290"/>
      <c r="H45" s="290"/>
      <c r="I45" s="290"/>
      <c r="J45" s="290"/>
      <c r="K45" s="290"/>
      <c r="L45" s="290"/>
      <c r="M45" s="290"/>
      <c r="N45" s="290"/>
      <c r="O45" s="290"/>
      <c r="P45" s="290"/>
      <c r="Q45" s="290"/>
      <c r="R45" s="290"/>
      <c r="S45" s="290"/>
      <c r="T45" s="290"/>
      <c r="U45" s="290"/>
      <c r="V45" s="290"/>
      <c r="W45" s="290"/>
      <c r="X45" s="290"/>
      <c r="Y45" s="290"/>
      <c r="Z45" s="290"/>
      <c r="AA45" s="290"/>
      <c r="AB45" s="290"/>
      <c r="AC45" s="290"/>
      <c r="AD45" s="290"/>
      <c r="AE45" s="290"/>
      <c r="AF45" s="290"/>
      <c r="AG45" s="290"/>
      <c r="AH45" s="290"/>
      <c r="AI45" s="291"/>
      <c r="AJ45" s="65"/>
    </row>
    <row r="46" spans="1:37" s="37" customFormat="1">
      <c r="C46" s="758"/>
      <c r="D46" s="90"/>
      <c r="AJ46" s="65"/>
    </row>
    <row r="47" spans="1:37" s="37" customFormat="1">
      <c r="C47" s="758"/>
      <c r="D47" s="90"/>
      <c r="AJ47" s="65"/>
    </row>
    <row r="48" spans="1:37" s="37" customFormat="1">
      <c r="A48" s="65"/>
      <c r="B48" s="65"/>
      <c r="C48" s="416"/>
      <c r="D48" s="67"/>
      <c r="E48" s="125"/>
      <c r="F48" s="125"/>
      <c r="G48" s="125"/>
      <c r="H48" s="125"/>
      <c r="I48" s="125"/>
      <c r="J48" s="125"/>
      <c r="K48" s="125"/>
      <c r="L48" s="125"/>
      <c r="M48" s="125"/>
      <c r="N48" s="125"/>
      <c r="O48" s="65"/>
      <c r="P48" s="65"/>
      <c r="Q48" s="65"/>
      <c r="R48" s="65"/>
      <c r="S48" s="65"/>
      <c r="T48" s="65"/>
      <c r="U48" s="65"/>
      <c r="V48" s="65"/>
      <c r="W48" s="65"/>
      <c r="X48" s="65"/>
      <c r="Y48" s="65"/>
      <c r="Z48" s="65"/>
      <c r="AA48" s="65"/>
      <c r="AB48" s="65"/>
      <c r="AC48" s="65"/>
      <c r="AD48" s="65"/>
      <c r="AE48" s="65"/>
      <c r="AF48" s="65"/>
      <c r="AG48" s="65"/>
      <c r="AH48" s="65"/>
      <c r="AI48" s="65"/>
      <c r="AJ48" s="65"/>
    </row>
    <row r="49" spans="1:36" s="37" customFormat="1">
      <c r="A49" s="65"/>
      <c r="B49" s="65"/>
      <c r="C49" s="416"/>
      <c r="D49" s="67"/>
      <c r="E49" s="125"/>
      <c r="F49" s="125"/>
      <c r="G49" s="125"/>
      <c r="H49" s="125"/>
      <c r="I49" s="125"/>
      <c r="J49" s="125"/>
      <c r="K49" s="125"/>
      <c r="L49" s="125"/>
      <c r="M49" s="125"/>
      <c r="N49" s="125"/>
      <c r="O49" s="65"/>
      <c r="P49" s="65"/>
      <c r="Q49" s="65"/>
      <c r="R49" s="65"/>
      <c r="S49" s="65"/>
      <c r="T49" s="65"/>
      <c r="U49" s="65"/>
      <c r="V49" s="65"/>
      <c r="W49" s="65"/>
      <c r="X49" s="65"/>
      <c r="Y49" s="65"/>
      <c r="Z49" s="65"/>
      <c r="AA49" s="65"/>
      <c r="AB49" s="65"/>
      <c r="AC49" s="65"/>
      <c r="AD49" s="65"/>
      <c r="AE49" s="65"/>
      <c r="AF49" s="65"/>
      <c r="AG49" s="65"/>
      <c r="AH49" s="65"/>
      <c r="AI49" s="65"/>
      <c r="AJ49" s="65"/>
    </row>
    <row r="50" spans="1:36" s="37" customFormat="1">
      <c r="A50" s="65"/>
      <c r="B50" s="65"/>
      <c r="C50" s="65"/>
      <c r="D50" s="67"/>
      <c r="E50" s="65"/>
      <c r="G50" s="65"/>
      <c r="H50" s="65"/>
      <c r="I50" s="65"/>
      <c r="J50" s="65"/>
      <c r="K50" s="65"/>
      <c r="L50" s="65"/>
      <c r="M50" s="65"/>
      <c r="N50" s="65"/>
      <c r="O50" s="65"/>
      <c r="P50" s="65"/>
      <c r="Q50" s="65"/>
      <c r="R50" s="65"/>
      <c r="S50" s="65"/>
      <c r="T50" s="65"/>
      <c r="U50" s="65"/>
      <c r="V50" s="65"/>
      <c r="W50" s="65"/>
      <c r="X50" s="65"/>
      <c r="Y50" s="65"/>
      <c r="Z50" s="65"/>
      <c r="AA50" s="65"/>
      <c r="AB50" s="65"/>
      <c r="AC50" s="65"/>
      <c r="AD50" s="65"/>
      <c r="AE50" s="65"/>
      <c r="AF50" s="65"/>
      <c r="AG50" s="65"/>
      <c r="AH50" s="65"/>
      <c r="AI50" s="65"/>
      <c r="AJ50" s="65"/>
    </row>
    <row r="51" spans="1:36" s="16" customFormat="1" ht="63.75" customHeight="1">
      <c r="A51" s="304"/>
      <c r="B51" s="1073" t="s">
        <v>500</v>
      </c>
      <c r="C51" s="1073"/>
      <c r="D51" s="1073"/>
      <c r="E51" s="414" t="str">
        <f>E4</f>
        <v>2014-Izvēlieties gadu</v>
      </c>
      <c r="F51" s="414" t="e">
        <f t="shared" ref="F51:L51" si="13">F4</f>
        <v>#VALUE!</v>
      </c>
      <c r="G51" s="414" t="e">
        <f t="shared" si="13"/>
        <v>#VALUE!</v>
      </c>
      <c r="H51" s="414" t="e">
        <f t="shared" si="13"/>
        <v>#VALUE!</v>
      </c>
      <c r="I51" s="414" t="e">
        <f t="shared" si="13"/>
        <v>#VALUE!</v>
      </c>
      <c r="J51" s="414" t="e">
        <f t="shared" si="13"/>
        <v>#VALUE!</v>
      </c>
      <c r="K51" s="414" t="e">
        <f t="shared" si="13"/>
        <v>#VALUE!</v>
      </c>
      <c r="L51" s="414" t="e">
        <f t="shared" si="13"/>
        <v>#VALUE!</v>
      </c>
      <c r="M51" s="290"/>
      <c r="N51" s="290"/>
      <c r="O51" s="290"/>
      <c r="P51" s="290"/>
      <c r="Q51" s="290"/>
      <c r="R51" s="290"/>
      <c r="S51" s="290"/>
      <c r="T51" s="290"/>
      <c r="U51" s="290"/>
      <c r="V51" s="290"/>
      <c r="W51" s="290"/>
      <c r="X51" s="290"/>
      <c r="Y51" s="290"/>
      <c r="Z51" s="290"/>
      <c r="AA51" s="290"/>
      <c r="AB51" s="290"/>
      <c r="AC51" s="290"/>
      <c r="AD51" s="290"/>
      <c r="AE51" s="290"/>
      <c r="AF51" s="290"/>
      <c r="AG51" s="290"/>
      <c r="AH51" s="290"/>
      <c r="AI51" s="408" t="s">
        <v>2</v>
      </c>
      <c r="AJ51" s="65"/>
    </row>
    <row r="52" spans="1:36" s="37" customFormat="1">
      <c r="A52" s="106"/>
      <c r="B52" s="472" t="s">
        <v>67</v>
      </c>
      <c r="C52" s="536" t="s">
        <v>529</v>
      </c>
      <c r="D52" s="537" t="s">
        <v>179</v>
      </c>
      <c r="E52" s="412">
        <f>-('1.B. Iesniedzējs'!I35-'1.B. Iesniedzējs'!I34+'1.B. Iesniedzējs'!K35-'1.B. Iesniedzējs'!K33)</f>
        <v>0</v>
      </c>
      <c r="F52" s="413">
        <f>-('1.B. Iesniedzējs'!M35-'1.B. Iesniedzējs'!M33)</f>
        <v>0</v>
      </c>
      <c r="G52" s="413">
        <f>-('1.B. Iesniedzējs'!O35-'1.B. Iesniedzējs'!O33)</f>
        <v>0</v>
      </c>
      <c r="H52" s="413">
        <f>-('1.B. Iesniedzējs'!Q35-'1.B. Iesniedzējs'!Q33)</f>
        <v>0</v>
      </c>
      <c r="I52" s="413">
        <f>-('1.B. Iesniedzējs'!S35-'1.B. Iesniedzējs'!S33)</f>
        <v>0</v>
      </c>
      <c r="J52" s="413">
        <f>-('1.B. Iesniedzējs'!U35-'1.B. Iesniedzējs'!U33)</f>
        <v>0</v>
      </c>
      <c r="K52" s="413">
        <f>-('1.B. Iesniedzējs'!W35-'1.B. Iesniedzējs'!W33)</f>
        <v>0</v>
      </c>
      <c r="L52" s="413">
        <f>-('1.B. Iesniedzējs'!Y35-'1.B. Iesniedzējs'!Y33)</f>
        <v>0</v>
      </c>
      <c r="AI52" s="504">
        <f t="shared" ref="AI52:AI53" si="14">SUM(E52:AH52)</f>
        <v>0</v>
      </c>
      <c r="AJ52" s="65"/>
    </row>
    <row r="53" spans="1:36" s="37" customFormat="1">
      <c r="A53" s="535"/>
      <c r="B53" s="472" t="s">
        <v>469</v>
      </c>
      <c r="C53" s="536" t="s">
        <v>530</v>
      </c>
      <c r="D53" s="537" t="s">
        <v>179</v>
      </c>
      <c r="E53" s="412">
        <f>E52*E17</f>
        <v>0</v>
      </c>
      <c r="F53" s="413">
        <f t="shared" ref="F53:L53" si="15">F52*F17</f>
        <v>0</v>
      </c>
      <c r="G53" s="413">
        <f t="shared" si="15"/>
        <v>0</v>
      </c>
      <c r="H53" s="413">
        <f t="shared" si="15"/>
        <v>0</v>
      </c>
      <c r="I53" s="413">
        <f t="shared" si="15"/>
        <v>0</v>
      </c>
      <c r="J53" s="413">
        <f t="shared" si="15"/>
        <v>0</v>
      </c>
      <c r="K53" s="413">
        <f t="shared" si="15"/>
        <v>0</v>
      </c>
      <c r="L53" s="413">
        <f t="shared" si="15"/>
        <v>0</v>
      </c>
      <c r="M53" s="409"/>
      <c r="N53" s="409"/>
      <c r="AI53" s="504">
        <f t="shared" si="14"/>
        <v>0</v>
      </c>
      <c r="AJ53" s="65"/>
    </row>
    <row r="54" spans="1:36" s="37" customFormat="1">
      <c r="A54" s="106"/>
      <c r="B54" s="759"/>
      <c r="D54" s="90"/>
      <c r="E54" s="409"/>
      <c r="F54" s="409"/>
      <c r="G54" s="409"/>
      <c r="H54" s="409"/>
      <c r="I54" s="409"/>
      <c r="AI54" s="505"/>
      <c r="AJ54" s="65"/>
    </row>
    <row r="55" spans="1:36" s="16" customFormat="1" ht="19.5" hidden="1" customHeight="1">
      <c r="A55" s="304"/>
      <c r="B55" s="1073" t="s">
        <v>470</v>
      </c>
      <c r="C55" s="1073"/>
      <c r="D55" s="1073"/>
      <c r="E55" s="290"/>
      <c r="F55" s="290"/>
      <c r="G55" s="290"/>
      <c r="H55" s="290"/>
      <c r="I55" s="290"/>
      <c r="J55" s="290"/>
      <c r="K55" s="290"/>
      <c r="L55" s="290"/>
      <c r="M55" s="290"/>
      <c r="N55" s="290"/>
      <c r="O55" s="290"/>
      <c r="P55" s="290"/>
      <c r="Q55" s="290"/>
      <c r="R55" s="290"/>
      <c r="S55" s="290"/>
      <c r="T55" s="290"/>
      <c r="U55" s="290"/>
      <c r="V55" s="290"/>
      <c r="W55" s="290"/>
      <c r="X55" s="290"/>
      <c r="Y55" s="290"/>
      <c r="Z55" s="290"/>
      <c r="AA55" s="290"/>
      <c r="AB55" s="290"/>
      <c r="AC55" s="290"/>
      <c r="AD55" s="290"/>
      <c r="AE55" s="290"/>
      <c r="AF55" s="290"/>
      <c r="AG55" s="290"/>
      <c r="AH55" s="290"/>
      <c r="AI55" s="506"/>
      <c r="AJ55" s="65"/>
    </row>
    <row r="56" spans="1:36" s="37" customFormat="1" hidden="1">
      <c r="A56" s="106"/>
      <c r="B56" s="472" t="s">
        <v>67</v>
      </c>
      <c r="C56" s="536" t="s">
        <v>358</v>
      </c>
      <c r="D56" s="537" t="s">
        <v>179</v>
      </c>
      <c r="E56" s="392">
        <f>-('1.3.1. Partneris-komersants-1'!I24+'1.3.2. Partneris-komersants-2'!I24+'1.3.3. Partneris-komersants-3'!I24+'1.3.1. Partneris-komersants-1'!K24+'1.3.2. Partneris-komersants-2'!K24+'1.3.3. Partneris-komersants-3'!K26)</f>
        <v>0</v>
      </c>
      <c r="F56" s="393">
        <f>-('1.3.1. Partneris-komersants-1'!M24+'1.3.2. Partneris-komersants-2'!M24+'1.3.3. Partneris-komersants-3'!M24)</f>
        <v>0</v>
      </c>
      <c r="G56" s="393">
        <f>-('1.3.1. Partneris-komersants-1'!O24+'1.3.2. Partneris-komersants-2'!O24+'1.3.3. Partneris-komersants-3'!O24)</f>
        <v>0</v>
      </c>
      <c r="H56" s="393">
        <f>-('1.3.1. Partneris-komersants-1'!Q24+'1.3.2. Partneris-komersants-2'!Q24+'1.3.3. Partneris-komersants-3'!Q24)</f>
        <v>0</v>
      </c>
      <c r="I56" s="393">
        <f>-('1.3.1. Partneris-komersants-1'!S24+'1.3.2. Partneris-komersants-2'!S24+'1.3.3. Partneris-komersants-3'!S24)</f>
        <v>0</v>
      </c>
      <c r="J56" s="393">
        <f>-('1.3.1. Partneris-komersants-1'!U24+'1.3.2. Partneris-komersants-2'!U24+'1.3.3. Partneris-komersants-3'!U24)</f>
        <v>0</v>
      </c>
      <c r="K56" s="393">
        <f>-('1.3.1. Partneris-komersants-1'!W24+'1.3.2. Partneris-komersants-2'!W24+'1.3.3. Partneris-komersants-3'!W24)</f>
        <v>0</v>
      </c>
      <c r="L56" s="393">
        <f>-('1.3.1. Partneris-komersants-1'!Y24+'1.3.2. Partneris-komersants-2'!Y24+'1.3.3. Partneris-komersants-3'!Y24)</f>
        <v>0</v>
      </c>
      <c r="P56" s="297"/>
      <c r="R56" s="297"/>
      <c r="S56" s="297"/>
      <c r="AI56" s="504">
        <f t="shared" ref="AI56:AI57" si="16">SUM(E56:AH56)</f>
        <v>0</v>
      </c>
      <c r="AJ56" s="65"/>
    </row>
    <row r="57" spans="1:36" s="37" customFormat="1" hidden="1">
      <c r="A57" s="114"/>
      <c r="B57" s="760" t="s">
        <v>469</v>
      </c>
      <c r="C57" s="410" t="s">
        <v>342</v>
      </c>
      <c r="D57" s="411" t="s">
        <v>179</v>
      </c>
      <c r="E57" s="412">
        <f>E56*E17</f>
        <v>0</v>
      </c>
      <c r="F57" s="413">
        <f t="shared" ref="F57:L57" si="17">F56*F17</f>
        <v>0</v>
      </c>
      <c r="G57" s="413">
        <f t="shared" si="17"/>
        <v>0</v>
      </c>
      <c r="H57" s="413">
        <f t="shared" si="17"/>
        <v>0</v>
      </c>
      <c r="I57" s="413">
        <f t="shared" si="17"/>
        <v>0</v>
      </c>
      <c r="J57" s="413">
        <f t="shared" si="17"/>
        <v>0</v>
      </c>
      <c r="K57" s="413">
        <f t="shared" si="17"/>
        <v>0</v>
      </c>
      <c r="L57" s="413">
        <f t="shared" si="17"/>
        <v>0</v>
      </c>
      <c r="M57" s="115"/>
      <c r="N57" s="115"/>
      <c r="O57" s="115"/>
      <c r="P57" s="115"/>
      <c r="Q57" s="115"/>
      <c r="R57" s="115"/>
      <c r="S57" s="115"/>
      <c r="T57" s="115"/>
      <c r="U57" s="115"/>
      <c r="V57" s="115"/>
      <c r="W57" s="115"/>
      <c r="X57" s="115"/>
      <c r="Y57" s="115"/>
      <c r="Z57" s="115"/>
      <c r="AA57" s="115"/>
      <c r="AB57" s="115"/>
      <c r="AC57" s="115"/>
      <c r="AD57" s="115"/>
      <c r="AE57" s="115"/>
      <c r="AF57" s="115"/>
      <c r="AG57" s="115"/>
      <c r="AH57" s="115"/>
      <c r="AI57" s="507">
        <f t="shared" si="16"/>
        <v>0</v>
      </c>
      <c r="AJ57" s="65"/>
    </row>
    <row r="58" spans="1:36" s="37" customFormat="1">
      <c r="A58" s="65"/>
      <c r="B58" s="65"/>
      <c r="C58" s="65"/>
      <c r="D58" s="146"/>
      <c r="E58" s="126"/>
      <c r="F58" s="126"/>
      <c r="G58" s="126"/>
      <c r="H58" s="65"/>
      <c r="I58" s="65"/>
      <c r="J58" s="65"/>
      <c r="K58" s="65"/>
      <c r="L58" s="65"/>
      <c r="Q58" s="65"/>
      <c r="R58" s="65"/>
      <c r="S58" s="65"/>
      <c r="T58" s="65"/>
      <c r="U58" s="65"/>
      <c r="V58" s="65"/>
      <c r="W58" s="65"/>
      <c r="X58" s="65"/>
      <c r="Y58" s="65"/>
      <c r="Z58" s="65"/>
      <c r="AA58" s="65"/>
      <c r="AB58" s="65"/>
      <c r="AC58" s="65"/>
      <c r="AD58" s="65"/>
      <c r="AE58" s="65"/>
      <c r="AF58" s="65"/>
      <c r="AG58" s="65"/>
      <c r="AH58" s="65"/>
      <c r="AI58" s="65"/>
      <c r="AJ58" s="65"/>
    </row>
    <row r="59" spans="1:36" s="37" customFormat="1">
      <c r="A59" s="65"/>
      <c r="B59" s="65"/>
      <c r="C59" s="65"/>
      <c r="D59" s="146"/>
      <c r="E59" s="146"/>
      <c r="F59" s="146"/>
      <c r="G59" s="146"/>
      <c r="H59" s="146"/>
      <c r="I59" s="146"/>
      <c r="J59" s="146"/>
      <c r="K59" s="146"/>
      <c r="L59" s="146"/>
      <c r="M59" s="146"/>
      <c r="N59" s="146"/>
      <c r="O59" s="146"/>
      <c r="P59" s="146"/>
      <c r="Q59" s="146"/>
      <c r="R59" s="65"/>
      <c r="S59" s="65"/>
      <c r="T59" s="65"/>
      <c r="U59" s="65"/>
      <c r="V59" s="65"/>
      <c r="W59" s="65"/>
      <c r="X59" s="65"/>
      <c r="Y59" s="65"/>
      <c r="Z59" s="65"/>
      <c r="AA59" s="65"/>
      <c r="AB59" s="65"/>
      <c r="AC59" s="65"/>
      <c r="AD59" s="65"/>
      <c r="AE59" s="65"/>
      <c r="AF59" s="65"/>
      <c r="AG59" s="65"/>
      <c r="AH59" s="65"/>
      <c r="AI59" s="65"/>
      <c r="AJ59" s="65"/>
    </row>
    <row r="60" spans="1:36" s="37" customFormat="1">
      <c r="A60" s="65"/>
      <c r="B60" s="65"/>
      <c r="C60" s="65"/>
      <c r="D60" s="146"/>
      <c r="E60" s="146"/>
      <c r="F60" s="146"/>
      <c r="G60" s="146"/>
      <c r="H60" s="146"/>
      <c r="I60" s="146"/>
      <c r="J60" s="146"/>
      <c r="K60" s="146"/>
      <c r="L60" s="146"/>
      <c r="M60" s="146"/>
      <c r="N60" s="146"/>
      <c r="O60" s="146"/>
      <c r="P60" s="146"/>
      <c r="Q60" s="146"/>
      <c r="R60" s="65"/>
      <c r="S60" s="65"/>
      <c r="T60" s="65"/>
      <c r="U60" s="65"/>
      <c r="V60" s="65"/>
      <c r="W60" s="65"/>
      <c r="X60" s="65"/>
      <c r="Y60" s="65"/>
      <c r="Z60" s="65"/>
      <c r="AA60" s="65"/>
      <c r="AB60" s="65"/>
      <c r="AC60" s="65"/>
      <c r="AD60" s="65"/>
      <c r="AE60" s="65"/>
      <c r="AF60" s="65"/>
      <c r="AG60" s="65"/>
      <c r="AH60" s="65"/>
      <c r="AI60" s="65"/>
      <c r="AJ60" s="65"/>
    </row>
    <row r="61" spans="1:36" s="37" customFormat="1">
      <c r="A61" s="65"/>
      <c r="B61" s="65"/>
      <c r="C61" s="65"/>
      <c r="D61" s="146"/>
      <c r="E61" s="146"/>
      <c r="F61" s="146"/>
      <c r="G61" s="146"/>
      <c r="H61" s="146"/>
      <c r="I61" s="146"/>
      <c r="J61" s="146"/>
      <c r="K61" s="146"/>
      <c r="L61" s="146"/>
      <c r="M61" s="146"/>
      <c r="N61" s="146"/>
      <c r="O61" s="146"/>
      <c r="P61" s="146"/>
      <c r="Q61" s="146"/>
      <c r="R61" s="65"/>
      <c r="S61" s="65"/>
      <c r="T61" s="65"/>
      <c r="U61" s="65"/>
      <c r="V61" s="65"/>
      <c r="W61" s="65"/>
      <c r="X61" s="65"/>
      <c r="Y61" s="65"/>
      <c r="Z61" s="65"/>
      <c r="AA61" s="65"/>
      <c r="AB61" s="65"/>
      <c r="AC61" s="65"/>
      <c r="AD61" s="65"/>
      <c r="AE61" s="65"/>
      <c r="AF61" s="65"/>
      <c r="AG61" s="65"/>
      <c r="AH61" s="65"/>
      <c r="AI61" s="65"/>
      <c r="AJ61" s="65"/>
    </row>
    <row r="62" spans="1:36" s="37" customFormat="1">
      <c r="A62" s="65"/>
      <c r="B62" s="65"/>
      <c r="C62" s="65"/>
      <c r="D62" s="146"/>
      <c r="E62" s="146"/>
      <c r="F62" s="146"/>
      <c r="G62" s="146"/>
      <c r="H62" s="146"/>
      <c r="I62" s="146"/>
      <c r="J62" s="146"/>
      <c r="K62" s="146"/>
      <c r="L62" s="146"/>
      <c r="M62" s="146"/>
      <c r="N62" s="146"/>
      <c r="O62" s="146"/>
      <c r="P62" s="146"/>
      <c r="Q62" s="146"/>
      <c r="R62" s="65"/>
      <c r="S62" s="65"/>
      <c r="T62" s="65"/>
      <c r="U62" s="65"/>
      <c r="V62" s="65"/>
      <c r="W62" s="65"/>
      <c r="X62" s="65"/>
      <c r="Y62" s="65"/>
      <c r="Z62" s="65"/>
      <c r="AA62" s="65"/>
      <c r="AB62" s="65"/>
      <c r="AC62" s="65"/>
      <c r="AD62" s="65"/>
      <c r="AE62" s="65"/>
      <c r="AF62" s="65"/>
      <c r="AG62" s="65"/>
      <c r="AH62" s="65"/>
      <c r="AI62" s="65"/>
      <c r="AJ62" s="65"/>
    </row>
    <row r="63" spans="1:36" s="37" customFormat="1">
      <c r="A63" s="65"/>
      <c r="B63" s="65"/>
      <c r="C63" s="65"/>
      <c r="D63" s="146"/>
      <c r="E63" s="146"/>
      <c r="F63" s="146"/>
      <c r="G63" s="146"/>
      <c r="H63" s="146"/>
      <c r="I63" s="146"/>
      <c r="J63" s="146"/>
      <c r="K63" s="146"/>
      <c r="L63" s="146"/>
      <c r="M63" s="146"/>
      <c r="N63" s="146"/>
      <c r="O63" s="146"/>
      <c r="P63" s="146"/>
      <c r="Q63" s="146"/>
      <c r="R63" s="65"/>
      <c r="S63" s="65"/>
      <c r="T63" s="65"/>
      <c r="U63" s="65"/>
      <c r="V63" s="65"/>
      <c r="W63" s="65"/>
      <c r="X63" s="65"/>
      <c r="Y63" s="65"/>
      <c r="Z63" s="65"/>
      <c r="AA63" s="65"/>
      <c r="AB63" s="65"/>
      <c r="AC63" s="65"/>
      <c r="AD63" s="65"/>
      <c r="AE63" s="65"/>
      <c r="AF63" s="65"/>
      <c r="AG63" s="65"/>
      <c r="AH63" s="65"/>
      <c r="AI63" s="65"/>
      <c r="AJ63" s="65"/>
    </row>
    <row r="64" spans="1:36" s="37" customFormat="1">
      <c r="A64" s="65"/>
      <c r="B64" s="65"/>
      <c r="C64" s="65"/>
      <c r="D64" s="146"/>
      <c r="E64" s="146"/>
      <c r="F64" s="146"/>
      <c r="G64" s="146"/>
      <c r="H64" s="146"/>
      <c r="I64" s="146"/>
      <c r="J64" s="146"/>
      <c r="K64" s="146"/>
      <c r="L64" s="146"/>
      <c r="M64" s="146"/>
      <c r="N64" s="146"/>
      <c r="O64" s="146"/>
      <c r="P64" s="146"/>
      <c r="Q64" s="146"/>
      <c r="R64" s="65"/>
      <c r="S64" s="65"/>
      <c r="T64" s="65"/>
      <c r="U64" s="65"/>
      <c r="V64" s="65"/>
      <c r="W64" s="65"/>
      <c r="X64" s="65"/>
      <c r="Y64" s="65"/>
      <c r="Z64" s="65"/>
      <c r="AA64" s="65"/>
      <c r="AB64" s="65"/>
      <c r="AC64" s="65"/>
      <c r="AD64" s="65"/>
      <c r="AE64" s="65"/>
      <c r="AF64" s="65"/>
      <c r="AG64" s="65"/>
      <c r="AH64" s="65"/>
      <c r="AI64" s="65"/>
      <c r="AJ64" s="65"/>
    </row>
    <row r="65" spans="1:36" s="37" customFormat="1">
      <c r="A65" s="65"/>
      <c r="B65" s="65"/>
      <c r="C65" s="65"/>
      <c r="D65" s="146"/>
      <c r="E65" s="146"/>
      <c r="F65" s="146"/>
      <c r="G65" s="146"/>
      <c r="H65" s="146"/>
      <c r="I65" s="146"/>
      <c r="J65" s="146"/>
      <c r="K65" s="146"/>
      <c r="L65" s="146"/>
      <c r="M65" s="146"/>
      <c r="N65" s="146"/>
      <c r="O65" s="146"/>
      <c r="P65" s="146"/>
      <c r="Q65" s="146"/>
      <c r="R65" s="65"/>
      <c r="S65" s="65"/>
      <c r="T65" s="65"/>
      <c r="U65" s="65"/>
      <c r="V65" s="65"/>
      <c r="W65" s="65"/>
      <c r="X65" s="65"/>
      <c r="Y65" s="65"/>
      <c r="Z65" s="65"/>
      <c r="AA65" s="65"/>
      <c r="AB65" s="65"/>
      <c r="AC65" s="65"/>
      <c r="AD65" s="65"/>
      <c r="AE65" s="65"/>
      <c r="AF65" s="65"/>
      <c r="AG65" s="65"/>
      <c r="AH65" s="65"/>
      <c r="AI65" s="65"/>
      <c r="AJ65" s="65"/>
    </row>
    <row r="66" spans="1:36" s="37" customFormat="1">
      <c r="A66" s="65"/>
      <c r="B66" s="65"/>
      <c r="C66" s="65"/>
      <c r="D66" s="146"/>
      <c r="E66" s="146"/>
      <c r="F66" s="146"/>
      <c r="G66" s="146"/>
      <c r="H66" s="146"/>
      <c r="I66" s="146"/>
      <c r="J66" s="146"/>
      <c r="K66" s="146"/>
      <c r="L66" s="146"/>
      <c r="M66" s="146"/>
      <c r="N66" s="146"/>
      <c r="O66" s="146"/>
      <c r="P66" s="146"/>
      <c r="Q66" s="146"/>
      <c r="R66" s="65"/>
      <c r="S66" s="65"/>
      <c r="T66" s="65"/>
      <c r="U66" s="65"/>
      <c r="V66" s="65"/>
      <c r="W66" s="65"/>
      <c r="X66" s="65"/>
      <c r="Y66" s="65"/>
      <c r="Z66" s="65"/>
      <c r="AA66" s="65"/>
      <c r="AB66" s="65"/>
      <c r="AC66" s="65"/>
      <c r="AD66" s="65"/>
      <c r="AE66" s="65"/>
      <c r="AF66" s="65"/>
      <c r="AG66" s="65"/>
      <c r="AH66" s="65"/>
      <c r="AI66" s="65"/>
      <c r="AJ66" s="65"/>
    </row>
    <row r="67" spans="1:36" s="37" customFormat="1">
      <c r="A67" s="65"/>
      <c r="B67" s="65"/>
      <c r="C67" s="65"/>
      <c r="D67" s="146"/>
      <c r="E67" s="146"/>
      <c r="F67" s="146"/>
      <c r="G67" s="146"/>
      <c r="H67" s="146"/>
      <c r="I67" s="146"/>
      <c r="J67" s="146"/>
      <c r="K67" s="146"/>
      <c r="L67" s="146"/>
      <c r="M67" s="146"/>
      <c r="N67" s="146"/>
      <c r="O67" s="146"/>
      <c r="P67" s="146"/>
      <c r="Q67" s="146"/>
      <c r="R67" s="65"/>
      <c r="S67" s="65"/>
      <c r="T67" s="65"/>
      <c r="U67" s="65"/>
      <c r="V67" s="65"/>
      <c r="W67" s="65"/>
      <c r="X67" s="65"/>
      <c r="Y67" s="65"/>
      <c r="Z67" s="65"/>
      <c r="AA67" s="65"/>
      <c r="AB67" s="65"/>
      <c r="AC67" s="65"/>
      <c r="AD67" s="65"/>
      <c r="AE67" s="65"/>
      <c r="AF67" s="65"/>
      <c r="AG67" s="65"/>
      <c r="AH67" s="65"/>
      <c r="AI67" s="65"/>
      <c r="AJ67" s="65"/>
    </row>
    <row r="68" spans="1:36" s="37" customFormat="1">
      <c r="A68" s="65"/>
      <c r="B68" s="65"/>
      <c r="C68" s="65"/>
      <c r="D68" s="146"/>
      <c r="E68" s="146"/>
      <c r="F68" s="146"/>
      <c r="G68" s="146"/>
      <c r="H68" s="146"/>
      <c r="I68" s="146"/>
      <c r="J68" s="146"/>
      <c r="K68" s="146"/>
      <c r="L68" s="146"/>
      <c r="M68" s="146"/>
      <c r="N68" s="146"/>
      <c r="O68" s="146"/>
      <c r="P68" s="146"/>
      <c r="Q68" s="146"/>
      <c r="R68" s="65"/>
      <c r="S68" s="65"/>
      <c r="T68" s="65"/>
      <c r="U68" s="65"/>
      <c r="V68" s="65"/>
      <c r="W68" s="65"/>
      <c r="X68" s="65"/>
      <c r="Y68" s="65"/>
      <c r="Z68" s="65"/>
      <c r="AA68" s="65"/>
      <c r="AB68" s="65"/>
      <c r="AC68" s="65"/>
      <c r="AD68" s="65"/>
      <c r="AE68" s="65"/>
      <c r="AF68" s="65"/>
      <c r="AG68" s="65"/>
      <c r="AH68" s="65"/>
      <c r="AI68" s="65"/>
      <c r="AJ68" s="65"/>
    </row>
    <row r="69" spans="1:36" s="37" customFormat="1">
      <c r="A69" s="65"/>
      <c r="B69" s="65"/>
      <c r="C69" s="65"/>
      <c r="D69" s="146"/>
      <c r="E69" s="146"/>
      <c r="F69" s="146"/>
      <c r="G69" s="146"/>
      <c r="H69" s="146"/>
      <c r="I69" s="146"/>
      <c r="J69" s="146"/>
      <c r="K69" s="146"/>
      <c r="L69" s="146"/>
      <c r="M69" s="146"/>
      <c r="N69" s="146"/>
      <c r="O69" s="146"/>
      <c r="P69" s="146"/>
      <c r="Q69" s="146"/>
      <c r="R69" s="65"/>
      <c r="S69" s="65"/>
      <c r="T69" s="65"/>
      <c r="U69" s="65"/>
      <c r="V69" s="65"/>
      <c r="W69" s="65"/>
      <c r="X69" s="65"/>
      <c r="Y69" s="65"/>
      <c r="Z69" s="65"/>
      <c r="AA69" s="65"/>
      <c r="AB69" s="65"/>
      <c r="AC69" s="65"/>
      <c r="AD69" s="65"/>
      <c r="AE69" s="65"/>
      <c r="AF69" s="65"/>
      <c r="AG69" s="65"/>
      <c r="AH69" s="65"/>
      <c r="AI69" s="65"/>
      <c r="AJ69" s="65"/>
    </row>
    <row r="70" spans="1:36" s="37" customFormat="1">
      <c r="A70" s="65"/>
      <c r="B70" s="65"/>
      <c r="C70" s="65"/>
      <c r="D70" s="146"/>
      <c r="E70" s="146"/>
      <c r="F70" s="146"/>
      <c r="G70" s="146"/>
      <c r="H70" s="146"/>
      <c r="I70" s="146"/>
      <c r="J70" s="146"/>
      <c r="K70" s="146"/>
      <c r="L70" s="146"/>
      <c r="M70" s="146"/>
      <c r="N70" s="146"/>
      <c r="O70" s="146"/>
      <c r="P70" s="146"/>
      <c r="Q70" s="146"/>
      <c r="R70" s="65"/>
      <c r="S70" s="65"/>
      <c r="T70" s="65"/>
      <c r="U70" s="65"/>
      <c r="V70" s="65"/>
      <c r="W70" s="65"/>
      <c r="X70" s="65"/>
      <c r="Y70" s="65"/>
      <c r="Z70" s="65"/>
      <c r="AA70" s="65"/>
      <c r="AB70" s="65"/>
      <c r="AC70" s="65"/>
      <c r="AD70" s="65"/>
      <c r="AE70" s="65"/>
      <c r="AF70" s="65"/>
      <c r="AG70" s="65"/>
      <c r="AH70" s="65"/>
      <c r="AI70" s="65"/>
      <c r="AJ70" s="65"/>
    </row>
    <row r="71" spans="1:36" s="37" customFormat="1">
      <c r="A71" s="65"/>
      <c r="B71" s="65"/>
      <c r="C71" s="65"/>
      <c r="D71" s="146"/>
      <c r="E71" s="146"/>
      <c r="F71" s="146"/>
      <c r="G71" s="146"/>
      <c r="H71" s="146"/>
      <c r="I71" s="146"/>
      <c r="J71" s="146"/>
      <c r="K71" s="146"/>
      <c r="L71" s="146"/>
      <c r="M71" s="146"/>
      <c r="N71" s="146"/>
      <c r="O71" s="146"/>
      <c r="P71" s="146"/>
      <c r="Q71" s="146"/>
      <c r="R71" s="65"/>
      <c r="S71" s="65"/>
      <c r="T71" s="65"/>
      <c r="U71" s="65"/>
      <c r="V71" s="65"/>
      <c r="W71" s="65"/>
      <c r="X71" s="65"/>
      <c r="Y71" s="65"/>
      <c r="Z71" s="65"/>
      <c r="AA71" s="65"/>
      <c r="AB71" s="65"/>
      <c r="AC71" s="65"/>
      <c r="AD71" s="65"/>
      <c r="AE71" s="65"/>
      <c r="AF71" s="65"/>
      <c r="AG71" s="65"/>
      <c r="AH71" s="65"/>
      <c r="AI71" s="65"/>
      <c r="AJ71" s="65"/>
    </row>
    <row r="72" spans="1:36" s="37" customFormat="1">
      <c r="A72" s="65"/>
      <c r="B72" s="65"/>
      <c r="C72" s="65"/>
      <c r="D72" s="146"/>
      <c r="E72" s="146"/>
      <c r="F72" s="146"/>
      <c r="G72" s="146"/>
      <c r="H72" s="146"/>
      <c r="I72" s="146"/>
      <c r="J72" s="146"/>
      <c r="K72" s="146"/>
      <c r="L72" s="146"/>
      <c r="M72" s="146"/>
      <c r="N72" s="146"/>
      <c r="O72" s="146"/>
      <c r="P72" s="146"/>
      <c r="Q72" s="146"/>
      <c r="R72" s="65"/>
      <c r="S72" s="65"/>
      <c r="T72" s="65"/>
      <c r="U72" s="65"/>
      <c r="V72" s="65"/>
      <c r="W72" s="65"/>
      <c r="X72" s="65"/>
      <c r="Y72" s="65"/>
      <c r="Z72" s="65"/>
      <c r="AA72" s="65"/>
      <c r="AB72" s="65"/>
      <c r="AC72" s="65"/>
      <c r="AD72" s="65"/>
      <c r="AE72" s="65"/>
      <c r="AF72" s="65"/>
      <c r="AG72" s="65"/>
      <c r="AH72" s="65"/>
      <c r="AI72" s="65"/>
      <c r="AJ72" s="65"/>
    </row>
    <row r="73" spans="1:36" s="37" customFormat="1">
      <c r="A73" s="65"/>
      <c r="B73" s="65"/>
      <c r="C73" s="65"/>
      <c r="D73" s="146"/>
      <c r="E73" s="146"/>
      <c r="F73" s="146"/>
      <c r="G73" s="146"/>
      <c r="H73" s="146"/>
      <c r="I73" s="146"/>
      <c r="J73" s="146"/>
      <c r="K73" s="146"/>
      <c r="L73" s="146"/>
      <c r="M73" s="146"/>
      <c r="N73" s="146"/>
      <c r="O73" s="146"/>
      <c r="P73" s="146"/>
      <c r="Q73" s="146"/>
      <c r="R73" s="65"/>
      <c r="S73" s="65"/>
      <c r="T73" s="65"/>
      <c r="U73" s="65"/>
      <c r="V73" s="65"/>
      <c r="W73" s="65"/>
      <c r="X73" s="65"/>
      <c r="Y73" s="65"/>
      <c r="Z73" s="65"/>
      <c r="AA73" s="65"/>
      <c r="AB73" s="65"/>
      <c r="AC73" s="65"/>
      <c r="AD73" s="65"/>
      <c r="AE73" s="65"/>
      <c r="AF73" s="65"/>
      <c r="AG73" s="65"/>
      <c r="AH73" s="65"/>
      <c r="AI73" s="65"/>
      <c r="AJ73" s="65"/>
    </row>
    <row r="74" spans="1:36" s="37" customFormat="1">
      <c r="A74" s="65"/>
      <c r="B74" s="65"/>
      <c r="C74" s="65"/>
      <c r="D74" s="146"/>
      <c r="E74" s="146"/>
      <c r="F74" s="146"/>
      <c r="G74" s="146"/>
      <c r="H74" s="146"/>
      <c r="I74" s="146"/>
      <c r="J74" s="146"/>
      <c r="K74" s="146"/>
      <c r="L74" s="146"/>
      <c r="M74" s="146"/>
      <c r="N74" s="146"/>
      <c r="O74" s="146"/>
      <c r="P74" s="146"/>
      <c r="Q74" s="146"/>
      <c r="R74" s="65"/>
      <c r="S74" s="65"/>
      <c r="T74" s="65"/>
      <c r="U74" s="65"/>
      <c r="V74" s="65"/>
      <c r="W74" s="65"/>
      <c r="X74" s="65"/>
      <c r="Y74" s="65"/>
      <c r="Z74" s="65"/>
      <c r="AA74" s="65"/>
      <c r="AB74" s="65"/>
      <c r="AC74" s="65"/>
      <c r="AD74" s="65"/>
      <c r="AE74" s="65"/>
      <c r="AF74" s="65"/>
      <c r="AG74" s="65"/>
      <c r="AH74" s="65"/>
      <c r="AI74" s="65"/>
      <c r="AJ74" s="65"/>
    </row>
    <row r="75" spans="1:36" s="37" customFormat="1">
      <c r="A75" s="65"/>
      <c r="B75" s="65"/>
      <c r="C75" s="65"/>
      <c r="D75" s="146"/>
      <c r="E75" s="126"/>
      <c r="F75" s="126"/>
      <c r="G75" s="126"/>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row>
    <row r="76" spans="1:36" s="37" customFormat="1">
      <c r="A76" s="65"/>
      <c r="B76" s="65"/>
      <c r="C76" s="65"/>
      <c r="D76" s="146"/>
      <c r="E76" s="126"/>
      <c r="F76" s="126"/>
      <c r="G76" s="126"/>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row>
    <row r="77" spans="1:36" s="37" customFormat="1">
      <c r="A77" s="65"/>
      <c r="B77" s="65"/>
      <c r="C77" s="65"/>
      <c r="D77" s="146"/>
      <c r="E77" s="126"/>
      <c r="F77" s="126"/>
      <c r="G77" s="126"/>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row>
    <row r="78" spans="1:36" s="37" customFormat="1">
      <c r="A78" s="65"/>
      <c r="B78" s="65"/>
      <c r="C78" s="65"/>
      <c r="D78" s="146"/>
      <c r="E78" s="126"/>
      <c r="F78" s="126"/>
      <c r="G78" s="126"/>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row>
    <row r="79" spans="1:36" s="37" customFormat="1">
      <c r="A79" s="65"/>
      <c r="B79" s="65"/>
      <c r="C79" s="65"/>
      <c r="D79" s="146"/>
      <c r="E79" s="126"/>
      <c r="F79" s="126"/>
      <c r="G79" s="126"/>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row>
    <row r="80" spans="1:36" s="37" customFormat="1">
      <c r="A80" s="65"/>
      <c r="B80" s="65"/>
      <c r="C80" s="65"/>
      <c r="D80" s="146"/>
      <c r="E80" s="126"/>
      <c r="F80" s="126"/>
      <c r="G80" s="126"/>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row>
    <row r="81" spans="1:36" s="37" customFormat="1">
      <c r="A81" s="65"/>
      <c r="B81" s="65"/>
      <c r="C81" s="65"/>
      <c r="D81" s="146"/>
      <c r="E81" s="126"/>
      <c r="F81" s="126"/>
      <c r="G81" s="126"/>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row>
    <row r="82" spans="1:36" s="37" customFormat="1">
      <c r="A82" s="65"/>
      <c r="B82" s="65"/>
      <c r="C82" s="65"/>
      <c r="D82" s="146"/>
      <c r="E82" s="126"/>
      <c r="F82" s="126"/>
      <c r="G82" s="126"/>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row>
    <row r="83" spans="1:36" s="37" customFormat="1">
      <c r="A83" s="65"/>
      <c r="B83" s="65"/>
      <c r="C83" s="65"/>
      <c r="D83" s="146"/>
      <c r="E83" s="126"/>
      <c r="F83" s="126"/>
      <c r="G83" s="126"/>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row>
    <row r="84" spans="1:36" s="37" customFormat="1">
      <c r="A84" s="65"/>
      <c r="B84" s="65"/>
      <c r="C84" s="65"/>
      <c r="D84" s="146"/>
      <c r="E84" s="126"/>
      <c r="F84" s="126"/>
      <c r="G84" s="126"/>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row>
    <row r="85" spans="1:36" s="37" customFormat="1">
      <c r="A85" s="65"/>
      <c r="B85" s="65"/>
      <c r="C85" s="65"/>
      <c r="D85" s="146"/>
      <c r="E85" s="126"/>
      <c r="F85" s="126"/>
      <c r="G85" s="126"/>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row>
    <row r="86" spans="1:36" s="37" customFormat="1">
      <c r="A86" s="65"/>
      <c r="B86" s="65"/>
      <c r="C86" s="65"/>
      <c r="D86" s="146"/>
      <c r="E86" s="126"/>
      <c r="F86" s="126"/>
      <c r="G86" s="126"/>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row>
    <row r="87" spans="1:36">
      <c r="D87" s="92"/>
      <c r="E87" s="88"/>
      <c r="F87" s="88"/>
      <c r="G87" s="88"/>
    </row>
    <row r="88" spans="1:36">
      <c r="D88" s="92"/>
      <c r="E88" s="88"/>
      <c r="F88" s="88"/>
      <c r="G88" s="88"/>
    </row>
    <row r="89" spans="1:36">
      <c r="D89" s="92"/>
      <c r="E89" s="88"/>
      <c r="F89" s="88"/>
      <c r="G89" s="88"/>
    </row>
    <row r="90" spans="1:36">
      <c r="D90" s="92"/>
      <c r="E90" s="88"/>
      <c r="F90" s="88"/>
      <c r="G90" s="88"/>
    </row>
    <row r="91" spans="1:36">
      <c r="D91" s="92"/>
      <c r="E91" s="88"/>
      <c r="F91" s="88"/>
      <c r="G91" s="88"/>
    </row>
  </sheetData>
  <sheetProtection algorithmName="SHA-512" hashValue="7WLsYRMOKBiwvca20lwMGuqzPa/tjW38zwAZgS377qrwkKjtRXLVYc2Qglw5Q9Vmz/n8aylwSymirQeuyS//cA==" saltValue="ciHR+qMXGhsRpxmSGue2/g==" spinCount="100000" sheet="1" formatCells="0" formatColumns="0" formatRows="0"/>
  <mergeCells count="4">
    <mergeCell ref="A1:F1"/>
    <mergeCell ref="A2:F2"/>
    <mergeCell ref="B51:D51"/>
    <mergeCell ref="B55:D55"/>
  </mergeCells>
  <phoneticPr fontId="72" type="noConversion"/>
  <dataValidations count="1">
    <dataValidation type="decimal" allowBlank="1" showInputMessage="1" showErrorMessage="1" sqref="E15">
      <formula1>0</formula1>
      <formula2>100</formula2>
    </dataValidation>
  </dataValidations>
  <printOptions horizontalCentered="1"/>
  <pageMargins left="0.11811023622047245" right="0.11811023622047245" top="0.51181102362204722" bottom="0.51181102362204722" header="0.39370078740157483" footer="0.51181102362204722"/>
  <pageSetup paperSize="8" scale="51" orientation="landscape" r:id="rId1"/>
  <headerFooter alignWithMargins="0">
    <oddHeader>&amp;CInvestīciju naudas plūsma&amp;R2.pielikums</oddHeader>
  </headerFooter>
  <colBreaks count="1" manualBreakCount="1">
    <brk id="35" max="1048575" man="1"/>
  </colBreaks>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3"/>
    <pageSetUpPr fitToPage="1"/>
  </sheetPr>
  <dimension ref="A1:AK77"/>
  <sheetViews>
    <sheetView showGridLines="0" zoomScale="90" zoomScaleNormal="90" workbookViewId="0">
      <pane xSplit="5" ySplit="4" topLeftCell="F5" activePane="bottomRight" state="frozen"/>
      <selection pane="topRight" activeCell="F1" sqref="F1"/>
      <selection pane="bottomLeft" activeCell="A5" sqref="A5"/>
      <selection pane="bottomRight" sqref="A1:F1"/>
    </sheetView>
  </sheetViews>
  <sheetFormatPr defaultRowHeight="12.75"/>
  <cols>
    <col min="1" max="1" width="3" style="23" customWidth="1"/>
    <col min="2" max="2" width="8.28515625" style="23" customWidth="1"/>
    <col min="3" max="3" width="43.5703125" style="23" bestFit="1" customWidth="1"/>
    <col min="4" max="4" width="14.85546875" style="23" hidden="1" customWidth="1"/>
    <col min="5" max="5" width="9.28515625" style="23" bestFit="1" customWidth="1"/>
    <col min="6" max="6" width="12.28515625" style="23" customWidth="1"/>
    <col min="7" max="7" width="13.7109375" style="23" customWidth="1"/>
    <col min="8" max="8" width="12.28515625" style="23" customWidth="1"/>
    <col min="9" max="9" width="13.140625" style="23" customWidth="1"/>
    <col min="10" max="36" width="12.28515625" style="23" customWidth="1"/>
    <col min="37" max="16384" width="9.140625" style="23"/>
  </cols>
  <sheetData>
    <row r="1" spans="1:37" s="13" customFormat="1" ht="26.25">
      <c r="A1" s="1074" t="s">
        <v>328</v>
      </c>
      <c r="B1" s="1074"/>
      <c r="C1" s="1074"/>
      <c r="D1" s="1074"/>
      <c r="E1" s="1074"/>
      <c r="F1" s="1074"/>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20"/>
    </row>
    <row r="2" spans="1:37" s="13" customFormat="1" ht="21">
      <c r="A2" s="1071" t="s">
        <v>170</v>
      </c>
      <c r="B2" s="1071"/>
      <c r="C2" s="1071"/>
      <c r="D2" s="1071"/>
      <c r="E2" s="1071"/>
      <c r="F2" s="1072"/>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20"/>
    </row>
    <row r="3" spans="1:37" ht="15.75">
      <c r="A3" s="149"/>
      <c r="B3" s="315"/>
      <c r="C3" s="315"/>
      <c r="D3" s="315"/>
      <c r="E3" s="316"/>
      <c r="F3" s="280" t="str">
        <f>'3. DL invest.n.pl.AR pr.'!F4</f>
        <v>0 / 1</v>
      </c>
      <c r="G3" s="280">
        <f>'3. DL invest.n.pl.AR pr.'!G4</f>
        <v>2</v>
      </c>
      <c r="H3" s="280">
        <f>'3. DL invest.n.pl.AR pr.'!H4</f>
        <v>3</v>
      </c>
      <c r="I3" s="280">
        <f>'3. DL invest.n.pl.AR pr.'!I4</f>
        <v>4</v>
      </c>
      <c r="J3" s="280">
        <f>'3. DL invest.n.pl.AR pr.'!J4</f>
        <v>5</v>
      </c>
      <c r="K3" s="280">
        <f>'3. DL invest.n.pl.AR pr.'!K4</f>
        <v>6</v>
      </c>
      <c r="L3" s="280">
        <f>'3. DL invest.n.pl.AR pr.'!L4</f>
        <v>7</v>
      </c>
      <c r="M3" s="280">
        <f>'3. DL invest.n.pl.AR pr.'!M4</f>
        <v>8</v>
      </c>
      <c r="N3" s="280">
        <f>'3. DL invest.n.pl.AR pr.'!N4</f>
        <v>9</v>
      </c>
      <c r="O3" s="280">
        <f>'3. DL invest.n.pl.AR pr.'!O4</f>
        <v>10</v>
      </c>
      <c r="P3" s="280">
        <f>'3. DL invest.n.pl.AR pr.'!P4</f>
        <v>11</v>
      </c>
      <c r="Q3" s="280">
        <f>'3. DL invest.n.pl.AR pr.'!Q4</f>
        <v>12</v>
      </c>
      <c r="R3" s="280">
        <f>'3. DL invest.n.pl.AR pr.'!R4</f>
        <v>13</v>
      </c>
      <c r="S3" s="280">
        <f>'3. DL invest.n.pl.AR pr.'!S4</f>
        <v>14</v>
      </c>
      <c r="T3" s="280">
        <f>'3. DL invest.n.pl.AR pr.'!T4</f>
        <v>15</v>
      </c>
      <c r="U3" s="280">
        <f>'3. DL invest.n.pl.AR pr.'!U4</f>
        <v>16</v>
      </c>
      <c r="V3" s="280">
        <f>'3. DL invest.n.pl.AR pr.'!V4</f>
        <v>17</v>
      </c>
      <c r="W3" s="280">
        <f>'3. DL invest.n.pl.AR pr.'!W4</f>
        <v>18</v>
      </c>
      <c r="X3" s="280">
        <f>'3. DL invest.n.pl.AR pr.'!X4</f>
        <v>19</v>
      </c>
      <c r="Y3" s="280">
        <f>'3. DL invest.n.pl.AR pr.'!Y4</f>
        <v>20</v>
      </c>
      <c r="Z3" s="280">
        <f>'3. DL invest.n.pl.AR pr.'!Z4</f>
        <v>21</v>
      </c>
      <c r="AA3" s="280">
        <f>'3. DL invest.n.pl.AR pr.'!AA4</f>
        <v>22</v>
      </c>
      <c r="AB3" s="280">
        <f>'3. DL invest.n.pl.AR pr.'!AB4</f>
        <v>23</v>
      </c>
      <c r="AC3" s="280">
        <f>'3. DL invest.n.pl.AR pr.'!AC4</f>
        <v>24</v>
      </c>
      <c r="AD3" s="280">
        <f>'3. DL invest.n.pl.AR pr.'!AD4</f>
        <v>25</v>
      </c>
      <c r="AE3" s="280">
        <f>'3. DL invest.n.pl.AR pr.'!AE4</f>
        <v>26</v>
      </c>
      <c r="AF3" s="280">
        <f>'3. DL invest.n.pl.AR pr.'!AF4</f>
        <v>27</v>
      </c>
      <c r="AG3" s="280">
        <f>'3. DL invest.n.pl.AR pr.'!AG4</f>
        <v>28</v>
      </c>
      <c r="AH3" s="280">
        <f>'3. DL invest.n.pl.AR pr.'!AH4</f>
        <v>29</v>
      </c>
      <c r="AI3" s="280">
        <f>'3. DL invest.n.pl.AR pr.'!AI4</f>
        <v>30</v>
      </c>
      <c r="AJ3" s="317"/>
    </row>
    <row r="4" spans="1:37">
      <c r="A4" s="158"/>
      <c r="B4" s="159"/>
      <c r="C4" s="159"/>
      <c r="D4" s="160"/>
      <c r="E4" s="318" t="s">
        <v>1</v>
      </c>
      <c r="F4" s="161" t="str">
        <f>'3. DL invest.n.pl.AR pr.'!F5</f>
        <v>2014-Izvēlieties gadu</v>
      </c>
      <c r="G4" s="161" t="e">
        <f>'3. DL invest.n.pl.AR pr.'!G5</f>
        <v>#VALUE!</v>
      </c>
      <c r="H4" s="161" t="e">
        <f>'3. DL invest.n.pl.AR pr.'!H5</f>
        <v>#VALUE!</v>
      </c>
      <c r="I4" s="161" t="e">
        <f>'3. DL invest.n.pl.AR pr.'!I5</f>
        <v>#VALUE!</v>
      </c>
      <c r="J4" s="161" t="e">
        <f>'3. DL invest.n.pl.AR pr.'!J5</f>
        <v>#VALUE!</v>
      </c>
      <c r="K4" s="161" t="e">
        <f>'3. DL invest.n.pl.AR pr.'!K5</f>
        <v>#VALUE!</v>
      </c>
      <c r="L4" s="161" t="e">
        <f>'3. DL invest.n.pl.AR pr.'!L5</f>
        <v>#VALUE!</v>
      </c>
      <c r="M4" s="161" t="e">
        <f>'3. DL invest.n.pl.AR pr.'!M5</f>
        <v>#VALUE!</v>
      </c>
      <c r="N4" s="161" t="e">
        <f>'3. DL invest.n.pl.AR pr.'!N5</f>
        <v>#VALUE!</v>
      </c>
      <c r="O4" s="161" t="e">
        <f>'3. DL invest.n.pl.AR pr.'!O5</f>
        <v>#VALUE!</v>
      </c>
      <c r="P4" s="161" t="e">
        <f>'3. DL invest.n.pl.AR pr.'!P5</f>
        <v>#VALUE!</v>
      </c>
      <c r="Q4" s="161" t="e">
        <f>'3. DL invest.n.pl.AR pr.'!Q5</f>
        <v>#VALUE!</v>
      </c>
      <c r="R4" s="161" t="e">
        <f>'3. DL invest.n.pl.AR pr.'!R5</f>
        <v>#VALUE!</v>
      </c>
      <c r="S4" s="161" t="e">
        <f>'3. DL invest.n.pl.AR pr.'!S5</f>
        <v>#VALUE!</v>
      </c>
      <c r="T4" s="161" t="e">
        <f>'3. DL invest.n.pl.AR pr.'!T5</f>
        <v>#VALUE!</v>
      </c>
      <c r="U4" s="161" t="e">
        <f>'3. DL invest.n.pl.AR pr.'!U5</f>
        <v>#VALUE!</v>
      </c>
      <c r="V4" s="161" t="e">
        <f>'3. DL invest.n.pl.AR pr.'!V5</f>
        <v>#VALUE!</v>
      </c>
      <c r="W4" s="161" t="e">
        <f>'3. DL invest.n.pl.AR pr.'!W5</f>
        <v>#VALUE!</v>
      </c>
      <c r="X4" s="161" t="e">
        <f>'3. DL invest.n.pl.AR pr.'!X5</f>
        <v>#VALUE!</v>
      </c>
      <c r="Y4" s="161" t="e">
        <f>'3. DL invest.n.pl.AR pr.'!Y5</f>
        <v>#VALUE!</v>
      </c>
      <c r="Z4" s="161" t="e">
        <f>'3. DL invest.n.pl.AR pr.'!Z5</f>
        <v>#VALUE!</v>
      </c>
      <c r="AA4" s="161" t="e">
        <f>'3. DL invest.n.pl.AR pr.'!AA5</f>
        <v>#VALUE!</v>
      </c>
      <c r="AB4" s="161" t="e">
        <f>'3. DL invest.n.pl.AR pr.'!AB5</f>
        <v>#VALUE!</v>
      </c>
      <c r="AC4" s="161" t="e">
        <f>'3. DL invest.n.pl.AR pr.'!AC5</f>
        <v>#VALUE!</v>
      </c>
      <c r="AD4" s="161" t="e">
        <f>'3. DL invest.n.pl.AR pr.'!AD5</f>
        <v>#VALUE!</v>
      </c>
      <c r="AE4" s="161" t="e">
        <f>'3. DL invest.n.pl.AR pr.'!AE5</f>
        <v>#VALUE!</v>
      </c>
      <c r="AF4" s="161" t="e">
        <f>'3. DL invest.n.pl.AR pr.'!AF5</f>
        <v>#VALUE!</v>
      </c>
      <c r="AG4" s="161" t="e">
        <f>'3. DL invest.n.pl.AR pr.'!AG5</f>
        <v>#VALUE!</v>
      </c>
      <c r="AH4" s="161" t="e">
        <f>'3. DL invest.n.pl.AR pr.'!AH5</f>
        <v>#VALUE!</v>
      </c>
      <c r="AI4" s="161" t="e">
        <f>'3. DL invest.n.pl.AR pr.'!AI5</f>
        <v>#VALUE!</v>
      </c>
      <c r="AJ4" s="162" t="s">
        <v>2</v>
      </c>
    </row>
    <row r="5" spans="1:37" ht="15">
      <c r="A5" s="288">
        <v>1</v>
      </c>
      <c r="B5" s="289" t="s">
        <v>120</v>
      </c>
      <c r="C5" s="289"/>
      <c r="D5" s="289"/>
      <c r="E5" s="289"/>
      <c r="F5" s="290"/>
      <c r="G5" s="290"/>
      <c r="H5" s="290"/>
      <c r="I5" s="290"/>
      <c r="J5" s="290"/>
      <c r="K5" s="290"/>
      <c r="L5" s="290"/>
      <c r="M5" s="290"/>
      <c r="N5" s="290"/>
      <c r="O5" s="290"/>
      <c r="P5" s="290"/>
      <c r="Q5" s="290"/>
      <c r="R5" s="290"/>
      <c r="S5" s="290"/>
      <c r="T5" s="290"/>
      <c r="U5" s="290"/>
      <c r="V5" s="290"/>
      <c r="W5" s="290"/>
      <c r="X5" s="290"/>
      <c r="Y5" s="290"/>
      <c r="Z5" s="290"/>
      <c r="AA5" s="290"/>
      <c r="AB5" s="290"/>
      <c r="AC5" s="290"/>
      <c r="AD5" s="290"/>
      <c r="AE5" s="290"/>
      <c r="AF5" s="290"/>
      <c r="AG5" s="290"/>
      <c r="AH5" s="290"/>
      <c r="AI5" s="290"/>
      <c r="AJ5" s="291"/>
    </row>
    <row r="6" spans="1:37">
      <c r="A6" s="27"/>
      <c r="B6" s="28" t="s">
        <v>3</v>
      </c>
      <c r="C6" s="28" t="s">
        <v>106</v>
      </c>
      <c r="D6" s="28"/>
      <c r="E6" s="29" t="s">
        <v>179</v>
      </c>
      <c r="F6" s="321">
        <f>'10. AL soc.ekonom. anal.'!E8</f>
        <v>0</v>
      </c>
      <c r="G6" s="322">
        <f>'10. AL soc.ekonom. anal.'!F8</f>
        <v>0</v>
      </c>
      <c r="H6" s="322">
        <f>'10. AL soc.ekonom. anal.'!G8</f>
        <v>0</v>
      </c>
      <c r="I6" s="322">
        <f>'10. AL soc.ekonom. anal.'!H8</f>
        <v>0</v>
      </c>
      <c r="J6" s="322">
        <f>'10. AL soc.ekonom. anal.'!I8</f>
        <v>0</v>
      </c>
      <c r="K6" s="322">
        <f>'10. AL soc.ekonom. anal.'!J8</f>
        <v>0</v>
      </c>
      <c r="L6" s="322">
        <f>'10. AL soc.ekonom. anal.'!K8</f>
        <v>0</v>
      </c>
      <c r="M6" s="322">
        <f>'10. AL soc.ekonom. anal.'!L8</f>
        <v>0</v>
      </c>
      <c r="N6" s="322">
        <f>'10. AL soc.ekonom. anal.'!M8</f>
        <v>0</v>
      </c>
      <c r="O6" s="322">
        <f>'10. AL soc.ekonom. anal.'!N8</f>
        <v>0</v>
      </c>
      <c r="P6" s="322">
        <f>'10. AL soc.ekonom. anal.'!O8</f>
        <v>0</v>
      </c>
      <c r="Q6" s="322">
        <f>'10. AL soc.ekonom. anal.'!P8</f>
        <v>0</v>
      </c>
      <c r="R6" s="322">
        <f>'10. AL soc.ekonom. anal.'!Q8</f>
        <v>0</v>
      </c>
      <c r="S6" s="322">
        <f>'10. AL soc.ekonom. anal.'!R8</f>
        <v>0</v>
      </c>
      <c r="T6" s="322">
        <f>'10. AL soc.ekonom. anal.'!S8</f>
        <v>0</v>
      </c>
      <c r="U6" s="322">
        <f>'10. AL soc.ekonom. anal.'!T8</f>
        <v>0</v>
      </c>
      <c r="V6" s="322">
        <f>'10. AL soc.ekonom. anal.'!U8</f>
        <v>0</v>
      </c>
      <c r="W6" s="322">
        <f>'10. AL soc.ekonom. anal.'!V8</f>
        <v>0</v>
      </c>
      <c r="X6" s="322">
        <f>'10. AL soc.ekonom. anal.'!W8</f>
        <v>0</v>
      </c>
      <c r="Y6" s="322">
        <f>'10. AL soc.ekonom. anal.'!X8</f>
        <v>0</v>
      </c>
      <c r="Z6" s="322">
        <f>'10. AL soc.ekonom. anal.'!Y8</f>
        <v>0</v>
      </c>
      <c r="AA6" s="322">
        <f>'10. AL soc.ekonom. anal.'!Z8</f>
        <v>0</v>
      </c>
      <c r="AB6" s="322">
        <f>'10. AL soc.ekonom. anal.'!AA8</f>
        <v>0</v>
      </c>
      <c r="AC6" s="322">
        <f>'10. AL soc.ekonom. anal.'!AB8</f>
        <v>0</v>
      </c>
      <c r="AD6" s="322">
        <f>'10. AL soc.ekonom. anal.'!AC8</f>
        <v>0</v>
      </c>
      <c r="AE6" s="322">
        <f>'10. AL soc.ekonom. anal.'!AD8</f>
        <v>0</v>
      </c>
      <c r="AF6" s="322">
        <f>'10. AL soc.ekonom. anal.'!AE8</f>
        <v>0</v>
      </c>
      <c r="AG6" s="322">
        <f>'10. AL soc.ekonom. anal.'!AF8</f>
        <v>0</v>
      </c>
      <c r="AH6" s="322">
        <f>'10. AL soc.ekonom. anal.'!AG8</f>
        <v>0</v>
      </c>
      <c r="AI6" s="322">
        <f>'10. AL soc.ekonom. anal.'!AH8</f>
        <v>0</v>
      </c>
      <c r="AJ6" s="323">
        <f>SUM(F6:AI6)</f>
        <v>0</v>
      </c>
      <c r="AK6" s="218"/>
    </row>
    <row r="7" spans="1:37">
      <c r="A7" s="30"/>
      <c r="B7" s="13" t="s">
        <v>5</v>
      </c>
      <c r="C7" s="13" t="str">
        <f>'10. AL soc.ekonom. anal.'!C9</f>
        <v>Finanšu ieguvumi</v>
      </c>
      <c r="D7" s="13"/>
      <c r="E7" s="31" t="s">
        <v>179</v>
      </c>
      <c r="F7" s="193">
        <f>'10. AL soc.ekonom. anal.'!E9</f>
        <v>0</v>
      </c>
      <c r="G7" s="194">
        <f>'10. AL soc.ekonom. anal.'!F9</f>
        <v>0</v>
      </c>
      <c r="H7" s="194">
        <f>'10. AL soc.ekonom. anal.'!G9</f>
        <v>0</v>
      </c>
      <c r="I7" s="194">
        <f>'10. AL soc.ekonom. anal.'!H9</f>
        <v>0</v>
      </c>
      <c r="J7" s="194">
        <f>'10. AL soc.ekonom. anal.'!I9</f>
        <v>0</v>
      </c>
      <c r="K7" s="194">
        <f>'10. AL soc.ekonom. anal.'!J9</f>
        <v>0</v>
      </c>
      <c r="L7" s="194">
        <f>'10. AL soc.ekonom. anal.'!K9</f>
        <v>0</v>
      </c>
      <c r="M7" s="194">
        <f>'10. AL soc.ekonom. anal.'!L9</f>
        <v>0</v>
      </c>
      <c r="N7" s="194">
        <f>'10. AL soc.ekonom. anal.'!M9</f>
        <v>0</v>
      </c>
      <c r="O7" s="194">
        <f>'10. AL soc.ekonom. anal.'!N9</f>
        <v>0</v>
      </c>
      <c r="P7" s="194">
        <f>'10. AL soc.ekonom. anal.'!O9</f>
        <v>0</v>
      </c>
      <c r="Q7" s="194">
        <f>'10. AL soc.ekonom. anal.'!P9</f>
        <v>0</v>
      </c>
      <c r="R7" s="194">
        <f>'10. AL soc.ekonom. anal.'!Q9</f>
        <v>0</v>
      </c>
      <c r="S7" s="194">
        <f>'10. AL soc.ekonom. anal.'!R9</f>
        <v>0</v>
      </c>
      <c r="T7" s="194">
        <f>'10. AL soc.ekonom. anal.'!S9</f>
        <v>0</v>
      </c>
      <c r="U7" s="194">
        <f>'10. AL soc.ekonom. anal.'!T9</f>
        <v>0</v>
      </c>
      <c r="V7" s="194">
        <f>'10. AL soc.ekonom. anal.'!U9</f>
        <v>0</v>
      </c>
      <c r="W7" s="194">
        <f>'10. AL soc.ekonom. anal.'!V9</f>
        <v>0</v>
      </c>
      <c r="X7" s="194">
        <f>'10. AL soc.ekonom. anal.'!W9</f>
        <v>0</v>
      </c>
      <c r="Y7" s="194">
        <f>'10. AL soc.ekonom. anal.'!X9</f>
        <v>0</v>
      </c>
      <c r="Z7" s="194">
        <f>'10. AL soc.ekonom. anal.'!Y9</f>
        <v>0</v>
      </c>
      <c r="AA7" s="194">
        <f>'10. AL soc.ekonom. anal.'!Z9</f>
        <v>0</v>
      </c>
      <c r="AB7" s="194">
        <f>'10. AL soc.ekonom. anal.'!AA9</f>
        <v>0</v>
      </c>
      <c r="AC7" s="194">
        <f>'10. AL soc.ekonom. anal.'!AB9</f>
        <v>0</v>
      </c>
      <c r="AD7" s="194">
        <f>'10. AL soc.ekonom. anal.'!AC9</f>
        <v>0</v>
      </c>
      <c r="AE7" s="194">
        <f>'10. AL soc.ekonom. anal.'!AD9</f>
        <v>0</v>
      </c>
      <c r="AF7" s="194">
        <f>'10. AL soc.ekonom. anal.'!AE9</f>
        <v>0</v>
      </c>
      <c r="AG7" s="194">
        <f>'10. AL soc.ekonom. anal.'!AF9</f>
        <v>0</v>
      </c>
      <c r="AH7" s="194">
        <f>'10. AL soc.ekonom. anal.'!AG9</f>
        <v>0</v>
      </c>
      <c r="AI7" s="194">
        <f>'10. AL soc.ekonom. anal.'!AH9</f>
        <v>0</v>
      </c>
      <c r="AJ7" s="324">
        <f t="shared" ref="AJ7:AJ13" si="0">SUM(F7:AI7)</f>
        <v>0</v>
      </c>
      <c r="AK7" s="218"/>
    </row>
    <row r="8" spans="1:37">
      <c r="A8" s="30"/>
      <c r="B8" s="61">
        <v>1.3</v>
      </c>
      <c r="C8" s="19" t="str">
        <f>'10. AL soc.ekonom. anal.'!C12</f>
        <v>Sociālekonomiskie un finanšu ieguvumi</v>
      </c>
      <c r="D8" s="13"/>
      <c r="E8" s="31" t="s">
        <v>179</v>
      </c>
      <c r="F8" s="193">
        <f>'10. AL soc.ekonom. anal.'!E12</f>
        <v>0</v>
      </c>
      <c r="G8" s="194">
        <f>'10. AL soc.ekonom. anal.'!F12</f>
        <v>0</v>
      </c>
      <c r="H8" s="194">
        <f>'10. AL soc.ekonom. anal.'!G12</f>
        <v>0</v>
      </c>
      <c r="I8" s="194">
        <f>'10. AL soc.ekonom. anal.'!H12</f>
        <v>0</v>
      </c>
      <c r="J8" s="194">
        <f>'10. AL soc.ekonom. anal.'!I12</f>
        <v>0</v>
      </c>
      <c r="K8" s="194">
        <f>'10. AL soc.ekonom. anal.'!J12</f>
        <v>0</v>
      </c>
      <c r="L8" s="194">
        <f>'10. AL soc.ekonom. anal.'!K12</f>
        <v>0</v>
      </c>
      <c r="M8" s="194">
        <f>'10. AL soc.ekonom. anal.'!L12</f>
        <v>0</v>
      </c>
      <c r="N8" s="194">
        <f>'10. AL soc.ekonom. anal.'!M12</f>
        <v>0</v>
      </c>
      <c r="O8" s="194">
        <f>'10. AL soc.ekonom. anal.'!N12</f>
        <v>0</v>
      </c>
      <c r="P8" s="194">
        <f>'10. AL soc.ekonom. anal.'!O12</f>
        <v>0</v>
      </c>
      <c r="Q8" s="194">
        <f>'10. AL soc.ekonom. anal.'!P12</f>
        <v>0</v>
      </c>
      <c r="R8" s="194">
        <f>'10. AL soc.ekonom. anal.'!Q12</f>
        <v>0</v>
      </c>
      <c r="S8" s="194">
        <f>'10. AL soc.ekonom. anal.'!R12</f>
        <v>0</v>
      </c>
      <c r="T8" s="194">
        <f>'10. AL soc.ekonom. anal.'!S12</f>
        <v>0</v>
      </c>
      <c r="U8" s="194">
        <f>'10. AL soc.ekonom. anal.'!T12</f>
        <v>0</v>
      </c>
      <c r="V8" s="194">
        <f>'10. AL soc.ekonom. anal.'!U12</f>
        <v>0</v>
      </c>
      <c r="W8" s="194">
        <f>'10. AL soc.ekonom. anal.'!V12</f>
        <v>0</v>
      </c>
      <c r="X8" s="194">
        <f>'10. AL soc.ekonom. anal.'!W12</f>
        <v>0</v>
      </c>
      <c r="Y8" s="194">
        <f>'10. AL soc.ekonom. anal.'!X12</f>
        <v>0</v>
      </c>
      <c r="Z8" s="194">
        <f>'10. AL soc.ekonom. anal.'!Y12</f>
        <v>0</v>
      </c>
      <c r="AA8" s="194">
        <f>'10. AL soc.ekonom. anal.'!Z12</f>
        <v>0</v>
      </c>
      <c r="AB8" s="194">
        <f>'10. AL soc.ekonom. anal.'!AA12</f>
        <v>0</v>
      </c>
      <c r="AC8" s="194">
        <f>'10. AL soc.ekonom. anal.'!AB12</f>
        <v>0</v>
      </c>
      <c r="AD8" s="194">
        <f>'10. AL soc.ekonom. anal.'!AC12</f>
        <v>0</v>
      </c>
      <c r="AE8" s="194">
        <f>'10. AL soc.ekonom. anal.'!AD12</f>
        <v>0</v>
      </c>
      <c r="AF8" s="194">
        <f>'10. AL soc.ekonom. anal.'!AE12</f>
        <v>0</v>
      </c>
      <c r="AG8" s="194">
        <f>'10. AL soc.ekonom. anal.'!AF12</f>
        <v>0</v>
      </c>
      <c r="AH8" s="194">
        <f>'10. AL soc.ekonom. anal.'!AG12</f>
        <v>0</v>
      </c>
      <c r="AI8" s="194">
        <f>'10. AL soc.ekonom. anal.'!AH12</f>
        <v>0</v>
      </c>
      <c r="AJ8" s="324">
        <f t="shared" si="0"/>
        <v>0</v>
      </c>
    </row>
    <row r="9" spans="1:37">
      <c r="A9" s="30"/>
      <c r="B9" s="61">
        <v>1.4</v>
      </c>
      <c r="C9" s="13" t="str">
        <f>'10. AL soc.ekonom. anal.'!C13</f>
        <v>Sociālekonomiskie zaudējumi</v>
      </c>
      <c r="D9" s="13"/>
      <c r="E9" s="31" t="s">
        <v>179</v>
      </c>
      <c r="F9" s="193">
        <f>'10. AL soc.ekonom. anal.'!E13</f>
        <v>0</v>
      </c>
      <c r="G9" s="194">
        <f>'10. AL soc.ekonom. anal.'!F13</f>
        <v>0</v>
      </c>
      <c r="H9" s="194">
        <f>'10. AL soc.ekonom. anal.'!G13</f>
        <v>0</v>
      </c>
      <c r="I9" s="194">
        <f>'10. AL soc.ekonom. anal.'!H13</f>
        <v>0</v>
      </c>
      <c r="J9" s="194">
        <f>'10. AL soc.ekonom. anal.'!I13</f>
        <v>0</v>
      </c>
      <c r="K9" s="194">
        <f>'10. AL soc.ekonom. anal.'!J13</f>
        <v>0</v>
      </c>
      <c r="L9" s="194">
        <f>'10. AL soc.ekonom. anal.'!K13</f>
        <v>0</v>
      </c>
      <c r="M9" s="194">
        <f>'10. AL soc.ekonom. anal.'!L13</f>
        <v>0</v>
      </c>
      <c r="N9" s="194">
        <f>'10. AL soc.ekonom. anal.'!M13</f>
        <v>0</v>
      </c>
      <c r="O9" s="194">
        <f>'10. AL soc.ekonom. anal.'!N13</f>
        <v>0</v>
      </c>
      <c r="P9" s="194">
        <f>'10. AL soc.ekonom. anal.'!O13</f>
        <v>0</v>
      </c>
      <c r="Q9" s="194">
        <f>'10. AL soc.ekonom. anal.'!P13</f>
        <v>0</v>
      </c>
      <c r="R9" s="194">
        <f>'10. AL soc.ekonom. anal.'!Q13</f>
        <v>0</v>
      </c>
      <c r="S9" s="194">
        <f>'10. AL soc.ekonom. anal.'!R13</f>
        <v>0</v>
      </c>
      <c r="T9" s="194">
        <f>'10. AL soc.ekonom. anal.'!S13</f>
        <v>0</v>
      </c>
      <c r="U9" s="194">
        <f>'10. AL soc.ekonom. anal.'!T13</f>
        <v>0</v>
      </c>
      <c r="V9" s="194">
        <f>'10. AL soc.ekonom. anal.'!U13</f>
        <v>0</v>
      </c>
      <c r="W9" s="194">
        <f>'10. AL soc.ekonom. anal.'!V13</f>
        <v>0</v>
      </c>
      <c r="X9" s="194">
        <f>'10. AL soc.ekonom. anal.'!W13</f>
        <v>0</v>
      </c>
      <c r="Y9" s="194">
        <f>'10. AL soc.ekonom. anal.'!X13</f>
        <v>0</v>
      </c>
      <c r="Z9" s="194">
        <f>'10. AL soc.ekonom. anal.'!Y13</f>
        <v>0</v>
      </c>
      <c r="AA9" s="194">
        <f>'10. AL soc.ekonom. anal.'!Z13</f>
        <v>0</v>
      </c>
      <c r="AB9" s="194">
        <f>'10. AL soc.ekonom. anal.'!AA13</f>
        <v>0</v>
      </c>
      <c r="AC9" s="194">
        <f>'10. AL soc.ekonom. anal.'!AB13</f>
        <v>0</v>
      </c>
      <c r="AD9" s="194">
        <f>'10. AL soc.ekonom. anal.'!AC13</f>
        <v>0</v>
      </c>
      <c r="AE9" s="194">
        <f>'10. AL soc.ekonom. anal.'!AD13</f>
        <v>0</v>
      </c>
      <c r="AF9" s="194">
        <f>'10. AL soc.ekonom. anal.'!AE13</f>
        <v>0</v>
      </c>
      <c r="AG9" s="194">
        <f>'10. AL soc.ekonom. anal.'!AF13</f>
        <v>0</v>
      </c>
      <c r="AH9" s="194">
        <f>'10. AL soc.ekonom. anal.'!AG13</f>
        <v>0</v>
      </c>
      <c r="AI9" s="194">
        <f>'10. AL soc.ekonom. anal.'!AH13</f>
        <v>0</v>
      </c>
      <c r="AJ9" s="324">
        <f t="shared" si="0"/>
        <v>0</v>
      </c>
    </row>
    <row r="10" spans="1:37">
      <c r="A10" s="30"/>
      <c r="B10" s="61">
        <v>1.5</v>
      </c>
      <c r="C10" s="13" t="str">
        <f>'10. AL soc.ekonom. anal.'!C14</f>
        <v>Finanšu izmaksas</v>
      </c>
      <c r="D10" s="13"/>
      <c r="E10" s="31" t="s">
        <v>179</v>
      </c>
      <c r="F10" s="193">
        <f>'10. AL soc.ekonom. anal.'!E14</f>
        <v>0</v>
      </c>
      <c r="G10" s="194">
        <f>'10. AL soc.ekonom. anal.'!F14</f>
        <v>0</v>
      </c>
      <c r="H10" s="194">
        <f>'10. AL soc.ekonom. anal.'!G14</f>
        <v>0</v>
      </c>
      <c r="I10" s="194">
        <f>'10. AL soc.ekonom. anal.'!H14</f>
        <v>0</v>
      </c>
      <c r="J10" s="194">
        <f>'10. AL soc.ekonom. anal.'!I14</f>
        <v>0</v>
      </c>
      <c r="K10" s="194">
        <f>'10. AL soc.ekonom. anal.'!J14</f>
        <v>0</v>
      </c>
      <c r="L10" s="194">
        <f>'10. AL soc.ekonom. anal.'!K14</f>
        <v>0</v>
      </c>
      <c r="M10" s="194">
        <f>'10. AL soc.ekonom. anal.'!L14</f>
        <v>0</v>
      </c>
      <c r="N10" s="194">
        <f>'10. AL soc.ekonom. anal.'!M14</f>
        <v>0</v>
      </c>
      <c r="O10" s="194">
        <f>'10. AL soc.ekonom. anal.'!N14</f>
        <v>0</v>
      </c>
      <c r="P10" s="194">
        <f>'10. AL soc.ekonom. anal.'!O14</f>
        <v>0</v>
      </c>
      <c r="Q10" s="194">
        <f>'10. AL soc.ekonom. anal.'!P14</f>
        <v>0</v>
      </c>
      <c r="R10" s="194">
        <f>'10. AL soc.ekonom. anal.'!Q14</f>
        <v>0</v>
      </c>
      <c r="S10" s="194">
        <f>'10. AL soc.ekonom. anal.'!R14</f>
        <v>0</v>
      </c>
      <c r="T10" s="194">
        <f>'10. AL soc.ekonom. anal.'!S14</f>
        <v>0</v>
      </c>
      <c r="U10" s="194">
        <f>'10. AL soc.ekonom. anal.'!T14</f>
        <v>0</v>
      </c>
      <c r="V10" s="194">
        <f>'10. AL soc.ekonom. anal.'!U14</f>
        <v>0</v>
      </c>
      <c r="W10" s="194">
        <f>'10. AL soc.ekonom. anal.'!V14</f>
        <v>0</v>
      </c>
      <c r="X10" s="194">
        <f>'10. AL soc.ekonom. anal.'!W14</f>
        <v>0</v>
      </c>
      <c r="Y10" s="194">
        <f>'10. AL soc.ekonom. anal.'!X14</f>
        <v>0</v>
      </c>
      <c r="Z10" s="194">
        <f>'10. AL soc.ekonom. anal.'!Y14</f>
        <v>0</v>
      </c>
      <c r="AA10" s="194">
        <f>'10. AL soc.ekonom. anal.'!Z14</f>
        <v>0</v>
      </c>
      <c r="AB10" s="194">
        <f>'10. AL soc.ekonom. anal.'!AA14</f>
        <v>0</v>
      </c>
      <c r="AC10" s="194">
        <f>'10. AL soc.ekonom. anal.'!AB14</f>
        <v>0</v>
      </c>
      <c r="AD10" s="194">
        <f>'10. AL soc.ekonom. anal.'!AC14</f>
        <v>0</v>
      </c>
      <c r="AE10" s="194">
        <f>'10. AL soc.ekonom. anal.'!AD14</f>
        <v>0</v>
      </c>
      <c r="AF10" s="194">
        <f>'10. AL soc.ekonom. anal.'!AE14</f>
        <v>0</v>
      </c>
      <c r="AG10" s="194">
        <f>'10. AL soc.ekonom. anal.'!AF14</f>
        <v>0</v>
      </c>
      <c r="AH10" s="194">
        <f>'10. AL soc.ekonom. anal.'!AG14</f>
        <v>0</v>
      </c>
      <c r="AI10" s="194">
        <f>'10. AL soc.ekonom. anal.'!AH14</f>
        <v>0</v>
      </c>
      <c r="AJ10" s="324">
        <f t="shared" si="0"/>
        <v>0</v>
      </c>
    </row>
    <row r="11" spans="1:37">
      <c r="A11" s="30"/>
      <c r="B11" s="13" t="s">
        <v>47</v>
      </c>
      <c r="C11" s="13" t="str">
        <f>'10. AL soc.ekonom. anal.'!C21</f>
        <v xml:space="preserve">Fiskālās korekcijas </v>
      </c>
      <c r="D11" s="13"/>
      <c r="E11" s="31" t="s">
        <v>179</v>
      </c>
      <c r="F11" s="193">
        <f>'10. AL soc.ekonom. anal.'!E21</f>
        <v>0</v>
      </c>
      <c r="G11" s="194">
        <f>'10. AL soc.ekonom. anal.'!F21</f>
        <v>0</v>
      </c>
      <c r="H11" s="194">
        <f>'10. AL soc.ekonom. anal.'!G21</f>
        <v>0</v>
      </c>
      <c r="I11" s="194">
        <f>'10. AL soc.ekonom. anal.'!H21</f>
        <v>0</v>
      </c>
      <c r="J11" s="194">
        <f>'10. AL soc.ekonom. anal.'!I21</f>
        <v>0</v>
      </c>
      <c r="K11" s="194">
        <f>'10. AL soc.ekonom. anal.'!J21</f>
        <v>0</v>
      </c>
      <c r="L11" s="194">
        <f>'10. AL soc.ekonom. anal.'!K21</f>
        <v>0</v>
      </c>
      <c r="M11" s="194">
        <f>'10. AL soc.ekonom. anal.'!L21</f>
        <v>0</v>
      </c>
      <c r="N11" s="194">
        <f>'10. AL soc.ekonom. anal.'!M21</f>
        <v>0</v>
      </c>
      <c r="O11" s="194">
        <f>'10. AL soc.ekonom. anal.'!N21</f>
        <v>0</v>
      </c>
      <c r="P11" s="194">
        <f>'10. AL soc.ekonom. anal.'!O21</f>
        <v>0</v>
      </c>
      <c r="Q11" s="194">
        <f>'10. AL soc.ekonom. anal.'!P21</f>
        <v>0</v>
      </c>
      <c r="R11" s="194">
        <f>'10. AL soc.ekonom. anal.'!Q21</f>
        <v>0</v>
      </c>
      <c r="S11" s="194">
        <f>'10. AL soc.ekonom. anal.'!R21</f>
        <v>0</v>
      </c>
      <c r="T11" s="194">
        <f>'10. AL soc.ekonom. anal.'!S21</f>
        <v>0</v>
      </c>
      <c r="U11" s="194">
        <f>'10. AL soc.ekonom. anal.'!T21</f>
        <v>0</v>
      </c>
      <c r="V11" s="194">
        <f>'10. AL soc.ekonom. anal.'!U21</f>
        <v>0</v>
      </c>
      <c r="W11" s="194">
        <f>'10. AL soc.ekonom. anal.'!V21</f>
        <v>0</v>
      </c>
      <c r="X11" s="194">
        <f>'10. AL soc.ekonom. anal.'!W21</f>
        <v>0</v>
      </c>
      <c r="Y11" s="194">
        <f>'10. AL soc.ekonom. anal.'!X21</f>
        <v>0</v>
      </c>
      <c r="Z11" s="194">
        <f>'10. AL soc.ekonom. anal.'!Y21</f>
        <v>0</v>
      </c>
      <c r="AA11" s="194">
        <f>'10. AL soc.ekonom. anal.'!Z21</f>
        <v>0</v>
      </c>
      <c r="AB11" s="194">
        <f>'10. AL soc.ekonom. anal.'!AA21</f>
        <v>0</v>
      </c>
      <c r="AC11" s="194">
        <f>'10. AL soc.ekonom. anal.'!AB21</f>
        <v>0</v>
      </c>
      <c r="AD11" s="194">
        <f>'10. AL soc.ekonom. anal.'!AC21</f>
        <v>0</v>
      </c>
      <c r="AE11" s="194">
        <f>'10. AL soc.ekonom. anal.'!AD21</f>
        <v>0</v>
      </c>
      <c r="AF11" s="194">
        <f>'10. AL soc.ekonom. anal.'!AE21</f>
        <v>0</v>
      </c>
      <c r="AG11" s="194">
        <f>'10. AL soc.ekonom. anal.'!AF21</f>
        <v>0</v>
      </c>
      <c r="AH11" s="194">
        <f>'10. AL soc.ekonom. anal.'!AG21</f>
        <v>0</v>
      </c>
      <c r="AI11" s="194">
        <f>'10. AL soc.ekonom. anal.'!AH21</f>
        <v>0</v>
      </c>
      <c r="AJ11" s="324">
        <f t="shared" si="0"/>
        <v>0</v>
      </c>
    </row>
    <row r="12" spans="1:37">
      <c r="A12" s="30"/>
      <c r="B12" s="13" t="s">
        <v>48</v>
      </c>
      <c r="C12" s="19" t="str">
        <f>'10. AL soc.ekonom. anal.'!C25</f>
        <v>Finanšu un sociālekonomiskās izmaksas</v>
      </c>
      <c r="D12" s="13"/>
      <c r="E12" s="31" t="s">
        <v>179</v>
      </c>
      <c r="F12" s="243">
        <f>'10. AL soc.ekonom. anal.'!E25</f>
        <v>0</v>
      </c>
      <c r="G12" s="244">
        <f>'10. AL soc.ekonom. anal.'!F25</f>
        <v>0</v>
      </c>
      <c r="H12" s="244">
        <f>'10. AL soc.ekonom. anal.'!G25</f>
        <v>0</v>
      </c>
      <c r="I12" s="244">
        <f>'10. AL soc.ekonom. anal.'!H25</f>
        <v>0</v>
      </c>
      <c r="J12" s="244">
        <f>'10. AL soc.ekonom. anal.'!I25</f>
        <v>0</v>
      </c>
      <c r="K12" s="244">
        <f>'10. AL soc.ekonom. anal.'!J25</f>
        <v>0</v>
      </c>
      <c r="L12" s="244">
        <f>'10. AL soc.ekonom. anal.'!K25</f>
        <v>0</v>
      </c>
      <c r="M12" s="244">
        <f>'10. AL soc.ekonom. anal.'!L25</f>
        <v>0</v>
      </c>
      <c r="N12" s="244">
        <f>'10. AL soc.ekonom. anal.'!M25</f>
        <v>0</v>
      </c>
      <c r="O12" s="244">
        <f>'10. AL soc.ekonom. anal.'!N25</f>
        <v>0</v>
      </c>
      <c r="P12" s="244">
        <f>'10. AL soc.ekonom. anal.'!O25</f>
        <v>0</v>
      </c>
      <c r="Q12" s="244">
        <f>'10. AL soc.ekonom. anal.'!P25</f>
        <v>0</v>
      </c>
      <c r="R12" s="244">
        <f>'10. AL soc.ekonom. anal.'!Q25</f>
        <v>0</v>
      </c>
      <c r="S12" s="244">
        <f>'10. AL soc.ekonom. anal.'!R25</f>
        <v>0</v>
      </c>
      <c r="T12" s="244">
        <f>'10. AL soc.ekonom. anal.'!S25</f>
        <v>0</v>
      </c>
      <c r="U12" s="244">
        <f>'10. AL soc.ekonom. anal.'!T25</f>
        <v>0</v>
      </c>
      <c r="V12" s="244">
        <f>'10. AL soc.ekonom. anal.'!U25</f>
        <v>0</v>
      </c>
      <c r="W12" s="244">
        <f>'10. AL soc.ekonom. anal.'!V25</f>
        <v>0</v>
      </c>
      <c r="X12" s="244">
        <f>'10. AL soc.ekonom. anal.'!W25</f>
        <v>0</v>
      </c>
      <c r="Y12" s="244">
        <f>'10. AL soc.ekonom. anal.'!X25</f>
        <v>0</v>
      </c>
      <c r="Z12" s="244">
        <f>'10. AL soc.ekonom. anal.'!Y25</f>
        <v>0</v>
      </c>
      <c r="AA12" s="244">
        <f>'10. AL soc.ekonom. anal.'!Z25</f>
        <v>0</v>
      </c>
      <c r="AB12" s="244">
        <f>'10. AL soc.ekonom. anal.'!AA25</f>
        <v>0</v>
      </c>
      <c r="AC12" s="244">
        <f>'10. AL soc.ekonom. anal.'!AB25</f>
        <v>0</v>
      </c>
      <c r="AD12" s="244">
        <f>'10. AL soc.ekonom. anal.'!AC25</f>
        <v>0</v>
      </c>
      <c r="AE12" s="244">
        <f>'10. AL soc.ekonom. anal.'!AD25</f>
        <v>0</v>
      </c>
      <c r="AF12" s="244">
        <f>'10. AL soc.ekonom. anal.'!AE25</f>
        <v>0</v>
      </c>
      <c r="AG12" s="244">
        <f>'10. AL soc.ekonom. anal.'!AF25</f>
        <v>0</v>
      </c>
      <c r="AH12" s="244">
        <f>'10. AL soc.ekonom. anal.'!AG25</f>
        <v>0</v>
      </c>
      <c r="AI12" s="244">
        <f>'10. AL soc.ekonom. anal.'!AH25</f>
        <v>0</v>
      </c>
      <c r="AJ12" s="324">
        <f t="shared" si="0"/>
        <v>0</v>
      </c>
    </row>
    <row r="13" spans="1:37">
      <c r="A13" s="13"/>
      <c r="B13" s="13" t="s">
        <v>49</v>
      </c>
      <c r="C13" s="19" t="s">
        <v>12</v>
      </c>
      <c r="D13" s="33"/>
      <c r="E13" s="31" t="s">
        <v>179</v>
      </c>
      <c r="F13" s="245">
        <f>'10. AL soc.ekonom. anal.'!E26</f>
        <v>0</v>
      </c>
      <c r="G13" s="246">
        <f>'10. AL soc.ekonom. anal.'!F26</f>
        <v>0</v>
      </c>
      <c r="H13" s="246">
        <f>'10. AL soc.ekonom. anal.'!G26</f>
        <v>0</v>
      </c>
      <c r="I13" s="246">
        <f>'10. AL soc.ekonom. anal.'!H26</f>
        <v>0</v>
      </c>
      <c r="J13" s="246">
        <f>'10. AL soc.ekonom. anal.'!I26</f>
        <v>0</v>
      </c>
      <c r="K13" s="246">
        <f>'10. AL soc.ekonom. anal.'!J26</f>
        <v>0</v>
      </c>
      <c r="L13" s="246">
        <f>'10. AL soc.ekonom. anal.'!K26</f>
        <v>0</v>
      </c>
      <c r="M13" s="246">
        <f>'10. AL soc.ekonom. anal.'!L26</f>
        <v>0</v>
      </c>
      <c r="N13" s="246">
        <f>'10. AL soc.ekonom. anal.'!M26</f>
        <v>0</v>
      </c>
      <c r="O13" s="246">
        <f>'10. AL soc.ekonom. anal.'!N26</f>
        <v>0</v>
      </c>
      <c r="P13" s="246">
        <f>'10. AL soc.ekonom. anal.'!O26</f>
        <v>0</v>
      </c>
      <c r="Q13" s="246">
        <f>'10. AL soc.ekonom. anal.'!P26</f>
        <v>0</v>
      </c>
      <c r="R13" s="246">
        <f>'10. AL soc.ekonom. anal.'!Q26</f>
        <v>0</v>
      </c>
      <c r="S13" s="246">
        <f>'10. AL soc.ekonom. anal.'!R26</f>
        <v>0</v>
      </c>
      <c r="T13" s="246">
        <f>'10. AL soc.ekonom. anal.'!S26</f>
        <v>0</v>
      </c>
      <c r="U13" s="246">
        <f>'10. AL soc.ekonom. anal.'!T26</f>
        <v>0</v>
      </c>
      <c r="V13" s="246">
        <f>'10. AL soc.ekonom. anal.'!U26</f>
        <v>0</v>
      </c>
      <c r="W13" s="246">
        <f>'10. AL soc.ekonom. anal.'!V26</f>
        <v>0</v>
      </c>
      <c r="X13" s="246">
        <f>'10. AL soc.ekonom. anal.'!W26</f>
        <v>0</v>
      </c>
      <c r="Y13" s="246">
        <f>'10. AL soc.ekonom. anal.'!X26</f>
        <v>0</v>
      </c>
      <c r="Z13" s="246">
        <f>'10. AL soc.ekonom. anal.'!Y26</f>
        <v>0</v>
      </c>
      <c r="AA13" s="246">
        <f>'10. AL soc.ekonom. anal.'!Z26</f>
        <v>0</v>
      </c>
      <c r="AB13" s="246">
        <f>'10. AL soc.ekonom. anal.'!AA26</f>
        <v>0</v>
      </c>
      <c r="AC13" s="246">
        <f>'10. AL soc.ekonom. anal.'!AB26</f>
        <v>0</v>
      </c>
      <c r="AD13" s="246">
        <f>'10. AL soc.ekonom. anal.'!AC26</f>
        <v>0</v>
      </c>
      <c r="AE13" s="246">
        <f>'10. AL soc.ekonom. anal.'!AD26</f>
        <v>0</v>
      </c>
      <c r="AF13" s="246">
        <f>'10. AL soc.ekonom. anal.'!AE26</f>
        <v>0</v>
      </c>
      <c r="AG13" s="246">
        <f>'10. AL soc.ekonom. anal.'!AF26</f>
        <v>0</v>
      </c>
      <c r="AH13" s="246">
        <f>'10. AL soc.ekonom. anal.'!AG26</f>
        <v>0</v>
      </c>
      <c r="AI13" s="246">
        <f>'10. AL soc.ekonom. anal.'!AH26</f>
        <v>0</v>
      </c>
      <c r="AJ13" s="325">
        <f t="shared" si="0"/>
        <v>0</v>
      </c>
    </row>
    <row r="14" spans="1:37">
      <c r="A14" s="32"/>
      <c r="B14" s="33"/>
      <c r="C14" s="63"/>
      <c r="D14" s="33"/>
      <c r="E14" s="31"/>
      <c r="F14" s="357"/>
      <c r="G14" s="357"/>
      <c r="H14" s="357"/>
      <c r="I14" s="357"/>
      <c r="J14" s="357"/>
      <c r="K14" s="357"/>
      <c r="L14" s="357"/>
      <c r="M14" s="357"/>
      <c r="N14" s="357"/>
      <c r="O14" s="357"/>
      <c r="P14" s="357"/>
      <c r="Q14" s="357"/>
      <c r="R14" s="357"/>
      <c r="S14" s="357"/>
      <c r="T14" s="357"/>
      <c r="U14" s="357"/>
      <c r="V14" s="357"/>
      <c r="W14" s="357"/>
      <c r="X14" s="357"/>
      <c r="Y14" s="357"/>
      <c r="Z14" s="357"/>
      <c r="AA14" s="357"/>
      <c r="AB14" s="357"/>
      <c r="AC14" s="357"/>
      <c r="AD14" s="357"/>
      <c r="AE14" s="357"/>
      <c r="AF14" s="357"/>
      <c r="AG14" s="357"/>
      <c r="AH14" s="357"/>
      <c r="AI14" s="357"/>
      <c r="AJ14" s="358"/>
    </row>
    <row r="15" spans="1:37" ht="15">
      <c r="A15" s="288">
        <v>2</v>
      </c>
      <c r="B15" s="289" t="s">
        <v>13</v>
      </c>
      <c r="C15" s="289"/>
      <c r="D15" s="289"/>
      <c r="E15" s="289"/>
      <c r="F15" s="319"/>
      <c r="G15" s="319"/>
      <c r="H15" s="319"/>
      <c r="I15" s="319"/>
      <c r="J15" s="319"/>
      <c r="K15" s="319"/>
      <c r="L15" s="319"/>
      <c r="M15" s="319"/>
      <c r="N15" s="319"/>
      <c r="O15" s="319"/>
      <c r="P15" s="319"/>
      <c r="Q15" s="319"/>
      <c r="R15" s="319"/>
      <c r="S15" s="319"/>
      <c r="T15" s="319"/>
      <c r="U15" s="319"/>
      <c r="V15" s="319"/>
      <c r="W15" s="319"/>
      <c r="X15" s="319"/>
      <c r="Y15" s="319"/>
      <c r="Z15" s="319"/>
      <c r="AA15" s="319"/>
      <c r="AB15" s="319"/>
      <c r="AC15" s="319"/>
      <c r="AD15" s="319"/>
      <c r="AE15" s="319"/>
      <c r="AF15" s="319"/>
      <c r="AG15" s="319"/>
      <c r="AH15" s="319"/>
      <c r="AI15" s="319"/>
      <c r="AJ15" s="320"/>
    </row>
    <row r="16" spans="1:37" s="69" customFormat="1" ht="15">
      <c r="A16" s="263"/>
      <c r="B16" s="265"/>
      <c r="C16" s="264" t="s">
        <v>148</v>
      </c>
      <c r="D16" s="264"/>
      <c r="E16" s="233" t="s">
        <v>15</v>
      </c>
      <c r="F16" s="266">
        <v>0.05</v>
      </c>
      <c r="H16" s="65"/>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5"/>
      <c r="AJ16" s="65"/>
    </row>
    <row r="17" spans="1:36">
      <c r="A17" s="263"/>
      <c r="B17" s="263"/>
      <c r="C17" s="264" t="s">
        <v>17</v>
      </c>
      <c r="D17" s="264"/>
      <c r="E17" s="233" t="s">
        <v>18</v>
      </c>
      <c r="F17" s="234">
        <v>0</v>
      </c>
      <c r="G17" s="234">
        <v>1</v>
      </c>
      <c r="H17" s="234">
        <v>2</v>
      </c>
      <c r="I17" s="234">
        <v>3</v>
      </c>
      <c r="J17" s="234">
        <v>4</v>
      </c>
      <c r="K17" s="234">
        <v>5</v>
      </c>
      <c r="L17" s="234">
        <v>6</v>
      </c>
      <c r="M17" s="234">
        <v>7</v>
      </c>
      <c r="N17" s="234">
        <v>8</v>
      </c>
      <c r="O17" s="234">
        <v>9</v>
      </c>
      <c r="P17" s="234">
        <v>10</v>
      </c>
      <c r="Q17" s="234">
        <v>11</v>
      </c>
      <c r="R17" s="234">
        <v>12</v>
      </c>
      <c r="S17" s="234">
        <v>13</v>
      </c>
      <c r="T17" s="234">
        <v>14</v>
      </c>
      <c r="U17" s="234">
        <v>15</v>
      </c>
      <c r="V17" s="234">
        <v>16</v>
      </c>
      <c r="W17" s="234">
        <v>17</v>
      </c>
      <c r="X17" s="234">
        <v>18</v>
      </c>
      <c r="Y17" s="234">
        <v>19</v>
      </c>
      <c r="Z17" s="234">
        <v>20</v>
      </c>
      <c r="AA17" s="234">
        <v>21</v>
      </c>
      <c r="AB17" s="234">
        <v>22</v>
      </c>
      <c r="AC17" s="234">
        <v>23</v>
      </c>
      <c r="AD17" s="234">
        <v>24</v>
      </c>
      <c r="AE17" s="234">
        <v>25</v>
      </c>
      <c r="AF17" s="234">
        <v>26</v>
      </c>
      <c r="AG17" s="234">
        <v>27</v>
      </c>
      <c r="AH17" s="234">
        <v>28</v>
      </c>
      <c r="AI17" s="234">
        <v>29</v>
      </c>
      <c r="AJ17" s="24"/>
    </row>
    <row r="18" spans="1:36">
      <c r="A18" s="263"/>
      <c r="B18" s="263"/>
      <c r="C18" s="264" t="s">
        <v>20</v>
      </c>
      <c r="D18" s="264"/>
      <c r="E18" s="187" t="s">
        <v>21</v>
      </c>
      <c r="F18" s="359">
        <f t="shared" ref="F18:O18" si="1">1/(1+$F$16)^F17</f>
        <v>1</v>
      </c>
      <c r="G18" s="359">
        <f t="shared" si="1"/>
        <v>0.95238095238095233</v>
      </c>
      <c r="H18" s="359">
        <f t="shared" si="1"/>
        <v>0.90702947845804982</v>
      </c>
      <c r="I18" s="359">
        <f t="shared" si="1"/>
        <v>0.86383759853147601</v>
      </c>
      <c r="J18" s="359">
        <f t="shared" si="1"/>
        <v>0.82270247479188197</v>
      </c>
      <c r="K18" s="359">
        <f t="shared" si="1"/>
        <v>0.78352616646845896</v>
      </c>
      <c r="L18" s="359">
        <f t="shared" si="1"/>
        <v>0.74621539663662761</v>
      </c>
      <c r="M18" s="359">
        <f t="shared" si="1"/>
        <v>0.71068133013012147</v>
      </c>
      <c r="N18" s="359">
        <f t="shared" si="1"/>
        <v>0.67683936202868722</v>
      </c>
      <c r="O18" s="359">
        <f t="shared" si="1"/>
        <v>0.64460891621779726</v>
      </c>
      <c r="P18" s="359">
        <f t="shared" ref="P18:Z18" si="2">1/(1+$F$16)^P17</f>
        <v>0.61391325354075932</v>
      </c>
      <c r="Q18" s="359">
        <f t="shared" si="2"/>
        <v>0.5846792890864374</v>
      </c>
      <c r="R18" s="359">
        <f t="shared" si="2"/>
        <v>0.5568374181775595</v>
      </c>
      <c r="S18" s="359">
        <f t="shared" si="2"/>
        <v>0.53032135064529462</v>
      </c>
      <c r="T18" s="359">
        <f t="shared" si="2"/>
        <v>0.50506795299551888</v>
      </c>
      <c r="U18" s="359">
        <f t="shared" si="2"/>
        <v>0.48101709809097021</v>
      </c>
      <c r="V18" s="359">
        <f t="shared" si="2"/>
        <v>0.45811152199140021</v>
      </c>
      <c r="W18" s="359">
        <f t="shared" si="2"/>
        <v>0.43629668761085727</v>
      </c>
      <c r="X18" s="359">
        <f t="shared" si="2"/>
        <v>0.41552065486748313</v>
      </c>
      <c r="Y18" s="359">
        <f t="shared" si="2"/>
        <v>0.39573395701665059</v>
      </c>
      <c r="Z18" s="359">
        <f t="shared" si="2"/>
        <v>0.37688948287300061</v>
      </c>
      <c r="AA18" s="359">
        <f t="shared" ref="AA18:AG18" si="3">1/(1+$F$16)^AA17</f>
        <v>0.35894236464095297</v>
      </c>
      <c r="AB18" s="359">
        <f t="shared" si="3"/>
        <v>0.3418498710866219</v>
      </c>
      <c r="AC18" s="359">
        <f t="shared" si="3"/>
        <v>0.32557130579678267</v>
      </c>
      <c r="AD18" s="359">
        <f t="shared" si="3"/>
        <v>0.31006791028265024</v>
      </c>
      <c r="AE18" s="359">
        <f t="shared" si="3"/>
        <v>0.29530277169776209</v>
      </c>
      <c r="AF18" s="359">
        <f t="shared" si="3"/>
        <v>0.28124073495024959</v>
      </c>
      <c r="AG18" s="359">
        <f t="shared" si="3"/>
        <v>0.2678483190002377</v>
      </c>
      <c r="AH18" s="359">
        <f t="shared" ref="AH18" si="4">1/(1+$F$16)^AH17</f>
        <v>0.25509363714308358</v>
      </c>
      <c r="AI18" s="359">
        <f t="shared" ref="AI18" si="5">1/(1+$F$16)^AI17</f>
        <v>0.24294632108865097</v>
      </c>
      <c r="AJ18" s="24"/>
    </row>
    <row r="19" spans="1:36">
      <c r="A19" s="27"/>
      <c r="B19" s="28" t="s">
        <v>14</v>
      </c>
      <c r="C19" s="28" t="s">
        <v>130</v>
      </c>
      <c r="D19" s="28"/>
      <c r="E19" s="90" t="s">
        <v>179</v>
      </c>
      <c r="F19" s="241">
        <f t="shared" ref="F19:AI19" si="6">F6*F18</f>
        <v>0</v>
      </c>
      <c r="G19" s="242">
        <f t="shared" si="6"/>
        <v>0</v>
      </c>
      <c r="H19" s="242">
        <f t="shared" si="6"/>
        <v>0</v>
      </c>
      <c r="I19" s="242">
        <f t="shared" si="6"/>
        <v>0</v>
      </c>
      <c r="J19" s="242">
        <f t="shared" si="6"/>
        <v>0</v>
      </c>
      <c r="K19" s="242">
        <f t="shared" si="6"/>
        <v>0</v>
      </c>
      <c r="L19" s="242">
        <f t="shared" si="6"/>
        <v>0</v>
      </c>
      <c r="M19" s="242">
        <f t="shared" si="6"/>
        <v>0</v>
      </c>
      <c r="N19" s="242">
        <f>N6*N18</f>
        <v>0</v>
      </c>
      <c r="O19" s="242">
        <f t="shared" si="6"/>
        <v>0</v>
      </c>
      <c r="P19" s="242">
        <f t="shared" si="6"/>
        <v>0</v>
      </c>
      <c r="Q19" s="242">
        <f t="shared" si="6"/>
        <v>0</v>
      </c>
      <c r="R19" s="242">
        <f t="shared" si="6"/>
        <v>0</v>
      </c>
      <c r="S19" s="242">
        <f t="shared" si="6"/>
        <v>0</v>
      </c>
      <c r="T19" s="242">
        <f t="shared" si="6"/>
        <v>0</v>
      </c>
      <c r="U19" s="242">
        <f t="shared" si="6"/>
        <v>0</v>
      </c>
      <c r="V19" s="242">
        <f t="shared" si="6"/>
        <v>0</v>
      </c>
      <c r="W19" s="242">
        <f t="shared" si="6"/>
        <v>0</v>
      </c>
      <c r="X19" s="242">
        <f t="shared" si="6"/>
        <v>0</v>
      </c>
      <c r="Y19" s="242">
        <f t="shared" si="6"/>
        <v>0</v>
      </c>
      <c r="Z19" s="242">
        <f t="shared" si="6"/>
        <v>0</v>
      </c>
      <c r="AA19" s="242">
        <f t="shared" si="6"/>
        <v>0</v>
      </c>
      <c r="AB19" s="242">
        <f t="shared" si="6"/>
        <v>0</v>
      </c>
      <c r="AC19" s="242">
        <f t="shared" si="6"/>
        <v>0</v>
      </c>
      <c r="AD19" s="242">
        <f t="shared" si="6"/>
        <v>0</v>
      </c>
      <c r="AE19" s="242">
        <f t="shared" si="6"/>
        <v>0</v>
      </c>
      <c r="AF19" s="242">
        <f t="shared" si="6"/>
        <v>0</v>
      </c>
      <c r="AG19" s="242">
        <f t="shared" si="6"/>
        <v>0</v>
      </c>
      <c r="AH19" s="242">
        <f t="shared" si="6"/>
        <v>0</v>
      </c>
      <c r="AI19" s="242">
        <f t="shared" si="6"/>
        <v>0</v>
      </c>
      <c r="AJ19" s="248">
        <f>SUM(F19:AI19)</f>
        <v>0</v>
      </c>
    </row>
    <row r="20" spans="1:36">
      <c r="A20" s="30"/>
      <c r="B20" s="346" t="s">
        <v>158</v>
      </c>
      <c r="C20" s="345" t="str">
        <f>'5. DL soc.econom. analīze'!B7</f>
        <v>Ieguvums ...</v>
      </c>
      <c r="D20" s="13"/>
      <c r="E20" s="90" t="s">
        <v>179</v>
      </c>
      <c r="F20" s="347">
        <f>'5. DL soc.econom. analīze'!D7*F$18</f>
        <v>0</v>
      </c>
      <c r="G20" s="348">
        <f>'5. DL soc.econom. analīze'!E7*G$18</f>
        <v>0</v>
      </c>
      <c r="H20" s="348">
        <f>'5. DL soc.econom. analīze'!F7*H$18</f>
        <v>0</v>
      </c>
      <c r="I20" s="348">
        <f>'5. DL soc.econom. analīze'!G7*I$18</f>
        <v>0</v>
      </c>
      <c r="J20" s="348">
        <f>'5. DL soc.econom. analīze'!H7*J$18</f>
        <v>0</v>
      </c>
      <c r="K20" s="348">
        <f>'5. DL soc.econom. analīze'!I7*K$18</f>
        <v>0</v>
      </c>
      <c r="L20" s="348">
        <f>'5. DL soc.econom. analīze'!J7*L$18</f>
        <v>0</v>
      </c>
      <c r="M20" s="348">
        <f>'5. DL soc.econom. analīze'!K7*M$18</f>
        <v>0</v>
      </c>
      <c r="N20" s="348">
        <f>'5. DL soc.econom. analīze'!L7*N$18</f>
        <v>0</v>
      </c>
      <c r="O20" s="348">
        <f>'5. DL soc.econom. analīze'!M7*O$18</f>
        <v>0</v>
      </c>
      <c r="P20" s="348">
        <f>'5. DL soc.econom. analīze'!N7*P$18</f>
        <v>0</v>
      </c>
      <c r="Q20" s="348">
        <f>'5. DL soc.econom. analīze'!O7*Q$18</f>
        <v>0</v>
      </c>
      <c r="R20" s="348">
        <f>'5. DL soc.econom. analīze'!P7*R$18</f>
        <v>0</v>
      </c>
      <c r="S20" s="348">
        <f>'5. DL soc.econom. analīze'!Q7*S$18</f>
        <v>0</v>
      </c>
      <c r="T20" s="348">
        <f>'5. DL soc.econom. analīze'!R7*T$18</f>
        <v>0</v>
      </c>
      <c r="U20" s="348">
        <f>'5. DL soc.econom. analīze'!S7*U$18</f>
        <v>0</v>
      </c>
      <c r="V20" s="348">
        <f>'5. DL soc.econom. analīze'!T7*V$18</f>
        <v>0</v>
      </c>
      <c r="W20" s="348">
        <f>'5. DL soc.econom. analīze'!U7*W$18</f>
        <v>0</v>
      </c>
      <c r="X20" s="348">
        <f>'5. DL soc.econom. analīze'!V7*X$18</f>
        <v>0</v>
      </c>
      <c r="Y20" s="348">
        <f>'5. DL soc.econom. analīze'!W7*Y$18</f>
        <v>0</v>
      </c>
      <c r="Z20" s="348">
        <f>'5. DL soc.econom. analīze'!X7*Z$18</f>
        <v>0</v>
      </c>
      <c r="AA20" s="348">
        <f>'5. DL soc.econom. analīze'!Y7*AA$18</f>
        <v>0</v>
      </c>
      <c r="AB20" s="348">
        <f>'5. DL soc.econom. analīze'!Z7*AB$18</f>
        <v>0</v>
      </c>
      <c r="AC20" s="348">
        <f>'5. DL soc.econom. analīze'!AA7*AC$18</f>
        <v>0</v>
      </c>
      <c r="AD20" s="348">
        <f>'5. DL soc.econom. analīze'!AB7*AD$18</f>
        <v>0</v>
      </c>
      <c r="AE20" s="348">
        <f>'5. DL soc.econom. analīze'!AC7*AE$18</f>
        <v>0</v>
      </c>
      <c r="AF20" s="348">
        <f>'5. DL soc.econom. analīze'!AD7*AF$18</f>
        <v>0</v>
      </c>
      <c r="AG20" s="348">
        <f>'5. DL soc.econom. analīze'!AE7*AG$18</f>
        <v>0</v>
      </c>
      <c r="AH20" s="348">
        <f>'5. DL soc.econom. analīze'!AF7*AH$18</f>
        <v>0</v>
      </c>
      <c r="AI20" s="348">
        <f>'5. DL soc.econom. analīze'!AG7*AI$18</f>
        <v>0</v>
      </c>
      <c r="AJ20" s="248">
        <f t="shared" ref="AJ20:AJ28" si="7">SUM(F20:AI20)</f>
        <v>0</v>
      </c>
    </row>
    <row r="21" spans="1:36">
      <c r="A21" s="30"/>
      <c r="B21" s="346" t="s">
        <v>157</v>
      </c>
      <c r="C21" s="345" t="str">
        <f>'5. DL soc.econom. analīze'!B8</f>
        <v>Ieguvums ...</v>
      </c>
      <c r="D21" s="13"/>
      <c r="E21" s="90" t="s">
        <v>179</v>
      </c>
      <c r="F21" s="347">
        <f>'5. DL soc.econom. analīze'!D8*F$18</f>
        <v>0</v>
      </c>
      <c r="G21" s="348">
        <f>'5. DL soc.econom. analīze'!E8*G$18</f>
        <v>0</v>
      </c>
      <c r="H21" s="348">
        <f>'5. DL soc.econom. analīze'!F8*H$18</f>
        <v>0</v>
      </c>
      <c r="I21" s="348">
        <f>'5. DL soc.econom. analīze'!G8*I$18</f>
        <v>0</v>
      </c>
      <c r="J21" s="348">
        <f>'5. DL soc.econom. analīze'!H8*J$18</f>
        <v>0</v>
      </c>
      <c r="K21" s="348">
        <f>'5. DL soc.econom. analīze'!I8*K$18</f>
        <v>0</v>
      </c>
      <c r="L21" s="348">
        <f>'5. DL soc.econom. analīze'!J8*L$18</f>
        <v>0</v>
      </c>
      <c r="M21" s="348">
        <f>'5. DL soc.econom. analīze'!K8*M$18</f>
        <v>0</v>
      </c>
      <c r="N21" s="348">
        <f>'5. DL soc.econom. analīze'!L8*N$18</f>
        <v>0</v>
      </c>
      <c r="O21" s="348">
        <f>'5. DL soc.econom. analīze'!M8*O$18</f>
        <v>0</v>
      </c>
      <c r="P21" s="348">
        <f>'5. DL soc.econom. analīze'!N8*P$18</f>
        <v>0</v>
      </c>
      <c r="Q21" s="348">
        <f>'5. DL soc.econom. analīze'!O8*Q$18</f>
        <v>0</v>
      </c>
      <c r="R21" s="348">
        <f>'5. DL soc.econom. analīze'!P8*R$18</f>
        <v>0</v>
      </c>
      <c r="S21" s="348">
        <f>'5. DL soc.econom. analīze'!Q8*S$18</f>
        <v>0</v>
      </c>
      <c r="T21" s="348">
        <f>'5. DL soc.econom. analīze'!R8*T$18</f>
        <v>0</v>
      </c>
      <c r="U21" s="348">
        <f>'5. DL soc.econom. analīze'!S8*U$18</f>
        <v>0</v>
      </c>
      <c r="V21" s="348">
        <f>'5. DL soc.econom. analīze'!T8*V$18</f>
        <v>0</v>
      </c>
      <c r="W21" s="348">
        <f>'5. DL soc.econom. analīze'!U8*W$18</f>
        <v>0</v>
      </c>
      <c r="X21" s="348">
        <f>'5. DL soc.econom. analīze'!V8*X$18</f>
        <v>0</v>
      </c>
      <c r="Y21" s="348">
        <f>'5. DL soc.econom. analīze'!W8*Y$18</f>
        <v>0</v>
      </c>
      <c r="Z21" s="348">
        <f>'5. DL soc.econom. analīze'!X8*Z$18</f>
        <v>0</v>
      </c>
      <c r="AA21" s="348">
        <f>'5. DL soc.econom. analīze'!Y8*AA$18</f>
        <v>0</v>
      </c>
      <c r="AB21" s="348">
        <f>'5. DL soc.econom. analīze'!Z8*AB$18</f>
        <v>0</v>
      </c>
      <c r="AC21" s="348">
        <f>'5. DL soc.econom. analīze'!AA8*AC$18</f>
        <v>0</v>
      </c>
      <c r="AD21" s="348">
        <f>'5. DL soc.econom. analīze'!AB8*AD$18</f>
        <v>0</v>
      </c>
      <c r="AE21" s="348">
        <f>'5. DL soc.econom. analīze'!AC8*AE$18</f>
        <v>0</v>
      </c>
      <c r="AF21" s="348">
        <f>'5. DL soc.econom. analīze'!AD8*AF$18</f>
        <v>0</v>
      </c>
      <c r="AG21" s="348">
        <f>'5. DL soc.econom. analīze'!AE8*AG$18</f>
        <v>0</v>
      </c>
      <c r="AH21" s="348">
        <f>'5. DL soc.econom. analīze'!AF8*AH$18</f>
        <v>0</v>
      </c>
      <c r="AI21" s="348">
        <f>'5. DL soc.econom. analīze'!AG8*AI$18</f>
        <v>0</v>
      </c>
      <c r="AJ21" s="248">
        <f t="shared" si="7"/>
        <v>0</v>
      </c>
    </row>
    <row r="22" spans="1:36">
      <c r="A22" s="30"/>
      <c r="B22" s="346" t="s">
        <v>156</v>
      </c>
      <c r="C22" s="345" t="str">
        <f>'5. DL soc.econom. analīze'!B9</f>
        <v>Ieguvums ...</v>
      </c>
      <c r="D22" s="13"/>
      <c r="E22" s="90" t="s">
        <v>179</v>
      </c>
      <c r="F22" s="347">
        <f>'5. DL soc.econom. analīze'!D9*F$18</f>
        <v>0</v>
      </c>
      <c r="G22" s="348">
        <f>'5. DL soc.econom. analīze'!E9*G$18</f>
        <v>0</v>
      </c>
      <c r="H22" s="348">
        <f>'5. DL soc.econom. analīze'!F9*H$18</f>
        <v>0</v>
      </c>
      <c r="I22" s="348">
        <f>'5. DL soc.econom. analīze'!G9*I$18</f>
        <v>0</v>
      </c>
      <c r="J22" s="348">
        <f>'5. DL soc.econom. analīze'!H9*J$18</f>
        <v>0</v>
      </c>
      <c r="K22" s="348">
        <f>'5. DL soc.econom. analīze'!I9*K$18</f>
        <v>0</v>
      </c>
      <c r="L22" s="348">
        <f>'5. DL soc.econom. analīze'!J9*L$18</f>
        <v>0</v>
      </c>
      <c r="M22" s="348">
        <f>'5. DL soc.econom. analīze'!K9*M$18</f>
        <v>0</v>
      </c>
      <c r="N22" s="348">
        <f>'5. DL soc.econom. analīze'!L9*N$18</f>
        <v>0</v>
      </c>
      <c r="O22" s="348">
        <f>'5. DL soc.econom. analīze'!M9*O$18</f>
        <v>0</v>
      </c>
      <c r="P22" s="348">
        <f>'5. DL soc.econom. analīze'!N9*P$18</f>
        <v>0</v>
      </c>
      <c r="Q22" s="348">
        <f>'5. DL soc.econom. analīze'!O9*Q$18</f>
        <v>0</v>
      </c>
      <c r="R22" s="348">
        <f>'5. DL soc.econom. analīze'!P9*R$18</f>
        <v>0</v>
      </c>
      <c r="S22" s="348">
        <f>'5. DL soc.econom. analīze'!Q9*S$18</f>
        <v>0</v>
      </c>
      <c r="T22" s="348">
        <f>'5. DL soc.econom. analīze'!R9*T$18</f>
        <v>0</v>
      </c>
      <c r="U22" s="348">
        <f>'5. DL soc.econom. analīze'!S9*U$18</f>
        <v>0</v>
      </c>
      <c r="V22" s="348">
        <f>'5. DL soc.econom. analīze'!T9*V$18</f>
        <v>0</v>
      </c>
      <c r="W22" s="348">
        <f>'5. DL soc.econom. analīze'!U9*W$18</f>
        <v>0</v>
      </c>
      <c r="X22" s="348">
        <f>'5. DL soc.econom. analīze'!V9*X$18</f>
        <v>0</v>
      </c>
      <c r="Y22" s="348">
        <f>'5. DL soc.econom. analīze'!W9*Y$18</f>
        <v>0</v>
      </c>
      <c r="Z22" s="348">
        <f>'5. DL soc.econom. analīze'!X9*Z$18</f>
        <v>0</v>
      </c>
      <c r="AA22" s="348">
        <f>'5. DL soc.econom. analīze'!Y9*AA$18</f>
        <v>0</v>
      </c>
      <c r="AB22" s="348">
        <f>'5. DL soc.econom. analīze'!Z9*AB$18</f>
        <v>0</v>
      </c>
      <c r="AC22" s="348">
        <f>'5. DL soc.econom. analīze'!AA9*AC$18</f>
        <v>0</v>
      </c>
      <c r="AD22" s="348">
        <f>'5. DL soc.econom. analīze'!AB9*AD$18</f>
        <v>0</v>
      </c>
      <c r="AE22" s="348">
        <f>'5. DL soc.econom. analīze'!AC9*AE$18</f>
        <v>0</v>
      </c>
      <c r="AF22" s="348">
        <f>'5. DL soc.econom. analīze'!AD9*AF$18</f>
        <v>0</v>
      </c>
      <c r="AG22" s="348">
        <f>'5. DL soc.econom. analīze'!AE9*AG$18</f>
        <v>0</v>
      </c>
      <c r="AH22" s="348">
        <f>'5. DL soc.econom. analīze'!AF9*AH$18</f>
        <v>0</v>
      </c>
      <c r="AI22" s="348">
        <f>'5. DL soc.econom. analīze'!AG9*AI$18</f>
        <v>0</v>
      </c>
      <c r="AJ22" s="248">
        <f t="shared" si="7"/>
        <v>0</v>
      </c>
    </row>
    <row r="23" spans="1:36">
      <c r="A23" s="30"/>
      <c r="B23" s="346" t="s">
        <v>176</v>
      </c>
      <c r="C23" s="345" t="str">
        <f>'5. DL soc.econom. analīze'!B10</f>
        <v>Ieguvums ...</v>
      </c>
      <c r="D23" s="13"/>
      <c r="E23" s="90" t="s">
        <v>179</v>
      </c>
      <c r="F23" s="347">
        <f>'5. DL soc.econom. analīze'!D10*F$18</f>
        <v>0</v>
      </c>
      <c r="G23" s="348">
        <f>'5. DL soc.econom. analīze'!E10*G$18</f>
        <v>0</v>
      </c>
      <c r="H23" s="348">
        <f>'5. DL soc.econom. analīze'!F10*H$18</f>
        <v>0</v>
      </c>
      <c r="I23" s="348">
        <f>'5. DL soc.econom. analīze'!G10*I$18</f>
        <v>0</v>
      </c>
      <c r="J23" s="348">
        <f>'5. DL soc.econom. analīze'!H10*J$18</f>
        <v>0</v>
      </c>
      <c r="K23" s="348">
        <f>'5. DL soc.econom. analīze'!I10*K$18</f>
        <v>0</v>
      </c>
      <c r="L23" s="348">
        <f>'5. DL soc.econom. analīze'!J10*L$18</f>
        <v>0</v>
      </c>
      <c r="M23" s="348">
        <f>'5. DL soc.econom. analīze'!K10*M$18</f>
        <v>0</v>
      </c>
      <c r="N23" s="348">
        <f>'5. DL soc.econom. analīze'!L10*N$18</f>
        <v>0</v>
      </c>
      <c r="O23" s="348">
        <f>'5. DL soc.econom. analīze'!M10*O$18</f>
        <v>0</v>
      </c>
      <c r="P23" s="348">
        <f>'5. DL soc.econom. analīze'!N10*P$18</f>
        <v>0</v>
      </c>
      <c r="Q23" s="348">
        <f>'5. DL soc.econom. analīze'!O10*Q$18</f>
        <v>0</v>
      </c>
      <c r="R23" s="348">
        <f>'5. DL soc.econom. analīze'!P10*R$18</f>
        <v>0</v>
      </c>
      <c r="S23" s="348">
        <f>'5. DL soc.econom. analīze'!Q10*S$18</f>
        <v>0</v>
      </c>
      <c r="T23" s="348">
        <f>'5. DL soc.econom. analīze'!R10*T$18</f>
        <v>0</v>
      </c>
      <c r="U23" s="348">
        <f>'5. DL soc.econom. analīze'!S10*U$18</f>
        <v>0</v>
      </c>
      <c r="V23" s="348">
        <f>'5. DL soc.econom. analīze'!T10*V$18</f>
        <v>0</v>
      </c>
      <c r="W23" s="348">
        <f>'5. DL soc.econom. analīze'!U10*W$18</f>
        <v>0</v>
      </c>
      <c r="X23" s="348">
        <f>'5. DL soc.econom. analīze'!V10*X$18</f>
        <v>0</v>
      </c>
      <c r="Y23" s="348">
        <f>'5. DL soc.econom. analīze'!W10*Y$18</f>
        <v>0</v>
      </c>
      <c r="Z23" s="348">
        <f>'5. DL soc.econom. analīze'!X10*Z$18</f>
        <v>0</v>
      </c>
      <c r="AA23" s="348">
        <f>'5. DL soc.econom. analīze'!Y10*AA$18</f>
        <v>0</v>
      </c>
      <c r="AB23" s="348">
        <f>'5. DL soc.econom. analīze'!Z10*AB$18</f>
        <v>0</v>
      </c>
      <c r="AC23" s="348">
        <f>'5. DL soc.econom. analīze'!AA10*AC$18</f>
        <v>0</v>
      </c>
      <c r="AD23" s="348">
        <f>'5. DL soc.econom. analīze'!AB10*AD$18</f>
        <v>0</v>
      </c>
      <c r="AE23" s="348">
        <f>'5. DL soc.econom. analīze'!AC10*AE$18</f>
        <v>0</v>
      </c>
      <c r="AF23" s="348">
        <f>'5. DL soc.econom. analīze'!AD10*AF$18</f>
        <v>0</v>
      </c>
      <c r="AG23" s="348">
        <f>'5. DL soc.econom. analīze'!AE10*AG$18</f>
        <v>0</v>
      </c>
      <c r="AH23" s="348">
        <f>'5. DL soc.econom. analīze'!AF10*AH$18</f>
        <v>0</v>
      </c>
      <c r="AI23" s="348">
        <f>'5. DL soc.econom. analīze'!AG10*AI$18</f>
        <v>0</v>
      </c>
      <c r="AJ23" s="248">
        <f t="shared" si="7"/>
        <v>0</v>
      </c>
    </row>
    <row r="24" spans="1:36">
      <c r="A24" s="30"/>
      <c r="B24" s="346" t="s">
        <v>343</v>
      </c>
      <c r="C24" s="345" t="str">
        <f>'5. DL soc.econom. analīze'!B11</f>
        <v>Ieguvums ...</v>
      </c>
      <c r="D24" s="13"/>
      <c r="E24" s="90" t="s">
        <v>179</v>
      </c>
      <c r="F24" s="347">
        <f>'5. DL soc.econom. analīze'!D11*F$18</f>
        <v>0</v>
      </c>
      <c r="G24" s="348">
        <f>'5. DL soc.econom. analīze'!E11*G$18</f>
        <v>0</v>
      </c>
      <c r="H24" s="348">
        <f>'5. DL soc.econom. analīze'!F11*H$18</f>
        <v>0</v>
      </c>
      <c r="I24" s="348">
        <f>'5. DL soc.econom. analīze'!G11*I$18</f>
        <v>0</v>
      </c>
      <c r="J24" s="348">
        <f>'5. DL soc.econom. analīze'!H11*J$18</f>
        <v>0</v>
      </c>
      <c r="K24" s="348">
        <f>'5. DL soc.econom. analīze'!I11*K$18</f>
        <v>0</v>
      </c>
      <c r="L24" s="348">
        <f>'5. DL soc.econom. analīze'!J11*L$18</f>
        <v>0</v>
      </c>
      <c r="M24" s="348">
        <f>'5. DL soc.econom. analīze'!K11*M$18</f>
        <v>0</v>
      </c>
      <c r="N24" s="348">
        <f>'5. DL soc.econom. analīze'!L11*N$18</f>
        <v>0</v>
      </c>
      <c r="O24" s="348">
        <f>'5. DL soc.econom. analīze'!M11*O$18</f>
        <v>0</v>
      </c>
      <c r="P24" s="348">
        <f>'5. DL soc.econom. analīze'!N11*P$18</f>
        <v>0</v>
      </c>
      <c r="Q24" s="348">
        <f>'5. DL soc.econom. analīze'!O11*Q$18</f>
        <v>0</v>
      </c>
      <c r="R24" s="348">
        <f>'5. DL soc.econom. analīze'!P11*R$18</f>
        <v>0</v>
      </c>
      <c r="S24" s="348">
        <f>'5. DL soc.econom. analīze'!Q11*S$18</f>
        <v>0</v>
      </c>
      <c r="T24" s="348">
        <f>'5. DL soc.econom. analīze'!R11*T$18</f>
        <v>0</v>
      </c>
      <c r="U24" s="348">
        <f>'5. DL soc.econom. analīze'!S11*U$18</f>
        <v>0</v>
      </c>
      <c r="V24" s="348">
        <f>'5. DL soc.econom. analīze'!T11*V$18</f>
        <v>0</v>
      </c>
      <c r="W24" s="348">
        <f>'5. DL soc.econom. analīze'!U11*W$18</f>
        <v>0</v>
      </c>
      <c r="X24" s="348">
        <f>'5. DL soc.econom. analīze'!V11*X$18</f>
        <v>0</v>
      </c>
      <c r="Y24" s="348">
        <f>'5. DL soc.econom. analīze'!W11*Y$18</f>
        <v>0</v>
      </c>
      <c r="Z24" s="348">
        <f>'5. DL soc.econom. analīze'!X11*Z$18</f>
        <v>0</v>
      </c>
      <c r="AA24" s="348">
        <f>'5. DL soc.econom. analīze'!Y11*AA$18</f>
        <v>0</v>
      </c>
      <c r="AB24" s="348">
        <f>'5. DL soc.econom. analīze'!Z11*AB$18</f>
        <v>0</v>
      </c>
      <c r="AC24" s="348">
        <f>'5. DL soc.econom. analīze'!AA11*AC$18</f>
        <v>0</v>
      </c>
      <c r="AD24" s="348">
        <f>'5. DL soc.econom. analīze'!AB11*AD$18</f>
        <v>0</v>
      </c>
      <c r="AE24" s="348">
        <f>'5. DL soc.econom. analīze'!AC11*AE$18</f>
        <v>0</v>
      </c>
      <c r="AF24" s="348">
        <f>'5. DL soc.econom. analīze'!AD11*AF$18</f>
        <v>0</v>
      </c>
      <c r="AG24" s="348">
        <f>'5. DL soc.econom. analīze'!AE11*AG$18</f>
        <v>0</v>
      </c>
      <c r="AH24" s="348">
        <f>'5. DL soc.econom. analīze'!AF11*AH$18</f>
        <v>0</v>
      </c>
      <c r="AI24" s="348">
        <f>'5. DL soc.econom. analīze'!AG11*AI$18</f>
        <v>0</v>
      </c>
      <c r="AJ24" s="248">
        <f t="shared" si="7"/>
        <v>0</v>
      </c>
    </row>
    <row r="25" spans="1:36">
      <c r="A25" s="30"/>
      <c r="B25" s="346" t="s">
        <v>418</v>
      </c>
      <c r="C25" s="345" t="str">
        <f>'5. DL soc.econom. analīze'!B12</f>
        <v>Ieguvums ...</v>
      </c>
      <c r="D25" s="13"/>
      <c r="E25" s="90" t="s">
        <v>179</v>
      </c>
      <c r="F25" s="347">
        <f>'5. DL soc.econom. analīze'!D12*F$18</f>
        <v>0</v>
      </c>
      <c r="G25" s="348">
        <f>'5. DL soc.econom. analīze'!E12*G$18</f>
        <v>0</v>
      </c>
      <c r="H25" s="348">
        <f>'5. DL soc.econom. analīze'!F12*H$18</f>
        <v>0</v>
      </c>
      <c r="I25" s="348">
        <f>'5. DL soc.econom. analīze'!G12*I$18</f>
        <v>0</v>
      </c>
      <c r="J25" s="348">
        <f>'5. DL soc.econom. analīze'!H12*J$18</f>
        <v>0</v>
      </c>
      <c r="K25" s="348">
        <f>'5. DL soc.econom. analīze'!I12*K$18</f>
        <v>0</v>
      </c>
      <c r="L25" s="348">
        <f>'5. DL soc.econom. analīze'!J12*L$18</f>
        <v>0</v>
      </c>
      <c r="M25" s="348">
        <f>'5. DL soc.econom. analīze'!K12*M$18</f>
        <v>0</v>
      </c>
      <c r="N25" s="348">
        <f>'5. DL soc.econom. analīze'!L12*N$18</f>
        <v>0</v>
      </c>
      <c r="O25" s="348">
        <f>'5. DL soc.econom. analīze'!M12*O$18</f>
        <v>0</v>
      </c>
      <c r="P25" s="348">
        <f>'5. DL soc.econom. analīze'!N12*P$18</f>
        <v>0</v>
      </c>
      <c r="Q25" s="348">
        <f>'5. DL soc.econom. analīze'!O12*Q$18</f>
        <v>0</v>
      </c>
      <c r="R25" s="348">
        <f>'5. DL soc.econom. analīze'!P12*R$18</f>
        <v>0</v>
      </c>
      <c r="S25" s="348">
        <f>'5. DL soc.econom. analīze'!Q12*S$18</f>
        <v>0</v>
      </c>
      <c r="T25" s="348">
        <f>'5. DL soc.econom. analīze'!R12*T$18</f>
        <v>0</v>
      </c>
      <c r="U25" s="348">
        <f>'5. DL soc.econom. analīze'!S12*U$18</f>
        <v>0</v>
      </c>
      <c r="V25" s="348">
        <f>'5. DL soc.econom. analīze'!T12*V$18</f>
        <v>0</v>
      </c>
      <c r="W25" s="348">
        <f>'5. DL soc.econom. analīze'!U12*W$18</f>
        <v>0</v>
      </c>
      <c r="X25" s="348">
        <f>'5. DL soc.econom. analīze'!V12*X$18</f>
        <v>0</v>
      </c>
      <c r="Y25" s="348">
        <f>'5. DL soc.econom. analīze'!W12*Y$18</f>
        <v>0</v>
      </c>
      <c r="Z25" s="348">
        <f>'5. DL soc.econom. analīze'!X12*Z$18</f>
        <v>0</v>
      </c>
      <c r="AA25" s="348">
        <f>'5. DL soc.econom. analīze'!Y12*AA$18</f>
        <v>0</v>
      </c>
      <c r="AB25" s="348">
        <f>'5. DL soc.econom. analīze'!Z12*AB$18</f>
        <v>0</v>
      </c>
      <c r="AC25" s="348">
        <f>'5. DL soc.econom. analīze'!AA12*AC$18</f>
        <v>0</v>
      </c>
      <c r="AD25" s="348">
        <f>'5. DL soc.econom. analīze'!AB12*AD$18</f>
        <v>0</v>
      </c>
      <c r="AE25" s="348">
        <f>'5. DL soc.econom. analīze'!AC12*AE$18</f>
        <v>0</v>
      </c>
      <c r="AF25" s="348">
        <f>'5. DL soc.econom. analīze'!AD12*AF$18</f>
        <v>0</v>
      </c>
      <c r="AG25" s="348">
        <f>'5. DL soc.econom. analīze'!AE12*AG$18</f>
        <v>0</v>
      </c>
      <c r="AH25" s="348">
        <f>'5. DL soc.econom. analīze'!AF12*AH$18</f>
        <v>0</v>
      </c>
      <c r="AI25" s="348">
        <f>'5. DL soc.econom. analīze'!AG12*AI$18</f>
        <v>0</v>
      </c>
      <c r="AJ25" s="248">
        <f t="shared" si="7"/>
        <v>0</v>
      </c>
    </row>
    <row r="26" spans="1:36">
      <c r="A26" s="30"/>
      <c r="B26" s="346" t="s">
        <v>419</v>
      </c>
      <c r="C26" s="345" t="str">
        <f>'5. DL soc.econom. analīze'!B13</f>
        <v>Ieguvums ...</v>
      </c>
      <c r="D26" s="13"/>
      <c r="E26" s="90" t="s">
        <v>179</v>
      </c>
      <c r="F26" s="347">
        <f>'5. DL soc.econom. analīze'!D13*F$18</f>
        <v>0</v>
      </c>
      <c r="G26" s="348">
        <f>'5. DL soc.econom. analīze'!E13*G$18</f>
        <v>0</v>
      </c>
      <c r="H26" s="348">
        <f>'5. DL soc.econom. analīze'!F13*H$18</f>
        <v>0</v>
      </c>
      <c r="I26" s="348">
        <f>'5. DL soc.econom. analīze'!G13*I$18</f>
        <v>0</v>
      </c>
      <c r="J26" s="348">
        <f>'5. DL soc.econom. analīze'!H13*J$18</f>
        <v>0</v>
      </c>
      <c r="K26" s="348">
        <f>'5. DL soc.econom. analīze'!I13*K$18</f>
        <v>0</v>
      </c>
      <c r="L26" s="348">
        <f>'5. DL soc.econom. analīze'!J13*L$18</f>
        <v>0</v>
      </c>
      <c r="M26" s="348">
        <f>'5. DL soc.econom. analīze'!K13*M$18</f>
        <v>0</v>
      </c>
      <c r="N26" s="348">
        <f>'5. DL soc.econom. analīze'!L13*N$18</f>
        <v>0</v>
      </c>
      <c r="O26" s="348">
        <f>'5. DL soc.econom. analīze'!M13*O$18</f>
        <v>0</v>
      </c>
      <c r="P26" s="348">
        <f>'5. DL soc.econom. analīze'!N13*P$18</f>
        <v>0</v>
      </c>
      <c r="Q26" s="348">
        <f>'5. DL soc.econom. analīze'!O13*Q$18</f>
        <v>0</v>
      </c>
      <c r="R26" s="348">
        <f>'5. DL soc.econom. analīze'!P13*R$18</f>
        <v>0</v>
      </c>
      <c r="S26" s="348">
        <f>'5. DL soc.econom. analīze'!Q13*S$18</f>
        <v>0</v>
      </c>
      <c r="T26" s="348">
        <f>'5. DL soc.econom. analīze'!R13*T$18</f>
        <v>0</v>
      </c>
      <c r="U26" s="348">
        <f>'5. DL soc.econom. analīze'!S13*U$18</f>
        <v>0</v>
      </c>
      <c r="V26" s="348">
        <f>'5. DL soc.econom. analīze'!T13*V$18</f>
        <v>0</v>
      </c>
      <c r="W26" s="348">
        <f>'5. DL soc.econom. analīze'!U13*W$18</f>
        <v>0</v>
      </c>
      <c r="X26" s="348">
        <f>'5. DL soc.econom. analīze'!V13*X$18</f>
        <v>0</v>
      </c>
      <c r="Y26" s="348">
        <f>'5. DL soc.econom. analīze'!W13*Y$18</f>
        <v>0</v>
      </c>
      <c r="Z26" s="348">
        <f>'5. DL soc.econom. analīze'!X13*Z$18</f>
        <v>0</v>
      </c>
      <c r="AA26" s="348">
        <f>'5. DL soc.econom. analīze'!Y13*AA$18</f>
        <v>0</v>
      </c>
      <c r="AB26" s="348">
        <f>'5. DL soc.econom. analīze'!Z13*AB$18</f>
        <v>0</v>
      </c>
      <c r="AC26" s="348">
        <f>'5. DL soc.econom. analīze'!AA13*AC$18</f>
        <v>0</v>
      </c>
      <c r="AD26" s="348">
        <f>'5. DL soc.econom. analīze'!AB13*AD$18</f>
        <v>0</v>
      </c>
      <c r="AE26" s="348">
        <f>'5. DL soc.econom. analīze'!AC13*AE$18</f>
        <v>0</v>
      </c>
      <c r="AF26" s="348">
        <f>'5. DL soc.econom. analīze'!AD13*AF$18</f>
        <v>0</v>
      </c>
      <c r="AG26" s="348">
        <f>'5. DL soc.econom. analīze'!AE13*AG$18</f>
        <v>0</v>
      </c>
      <c r="AH26" s="348">
        <f>'5. DL soc.econom. analīze'!AF13*AH$18</f>
        <v>0</v>
      </c>
      <c r="AI26" s="348">
        <f>'5. DL soc.econom. analīze'!AG13*AI$18</f>
        <v>0</v>
      </c>
      <c r="AJ26" s="248">
        <f t="shared" si="7"/>
        <v>0</v>
      </c>
    </row>
    <row r="27" spans="1:36">
      <c r="A27" s="30"/>
      <c r="B27" s="87" t="s">
        <v>420</v>
      </c>
      <c r="C27" s="345" t="str">
        <f>'5. DL soc.econom. analīze'!B14</f>
        <v>Ieguvums ...</v>
      </c>
      <c r="D27" s="13"/>
      <c r="E27" s="90" t="s">
        <v>179</v>
      </c>
      <c r="F27" s="347">
        <f>'5. DL soc.econom. analīze'!D14*F$18</f>
        <v>0</v>
      </c>
      <c r="G27" s="348">
        <f>'5. DL soc.econom. analīze'!E14*G$18</f>
        <v>0</v>
      </c>
      <c r="H27" s="348">
        <f>'5. DL soc.econom. analīze'!F14*H$18</f>
        <v>0</v>
      </c>
      <c r="I27" s="348">
        <f>'5. DL soc.econom. analīze'!G14*I$18</f>
        <v>0</v>
      </c>
      <c r="J27" s="348">
        <f>'5. DL soc.econom. analīze'!H14*J$18</f>
        <v>0</v>
      </c>
      <c r="K27" s="348">
        <f>'5. DL soc.econom. analīze'!I14*K$18</f>
        <v>0</v>
      </c>
      <c r="L27" s="348">
        <f>'5. DL soc.econom. analīze'!J14*L$18</f>
        <v>0</v>
      </c>
      <c r="M27" s="348">
        <f>'5. DL soc.econom. analīze'!K14*M$18</f>
        <v>0</v>
      </c>
      <c r="N27" s="348">
        <f>'5. DL soc.econom. analīze'!L14*N$18</f>
        <v>0</v>
      </c>
      <c r="O27" s="348">
        <f>'5. DL soc.econom. analīze'!M14*O$18</f>
        <v>0</v>
      </c>
      <c r="P27" s="348">
        <f>'5. DL soc.econom. analīze'!N14*P$18</f>
        <v>0</v>
      </c>
      <c r="Q27" s="348">
        <f>'5. DL soc.econom. analīze'!O14*Q$18</f>
        <v>0</v>
      </c>
      <c r="R27" s="348">
        <f>'5. DL soc.econom. analīze'!P14*R$18</f>
        <v>0</v>
      </c>
      <c r="S27" s="348">
        <f>'5. DL soc.econom. analīze'!Q14*S$18</f>
        <v>0</v>
      </c>
      <c r="T27" s="348">
        <f>'5. DL soc.econom. analīze'!R14*T$18</f>
        <v>0</v>
      </c>
      <c r="U27" s="348">
        <f>'5. DL soc.econom. analīze'!S14*U$18</f>
        <v>0</v>
      </c>
      <c r="V27" s="348">
        <f>'5. DL soc.econom. analīze'!T14*V$18</f>
        <v>0</v>
      </c>
      <c r="W27" s="348">
        <f>'5. DL soc.econom. analīze'!U14*W$18</f>
        <v>0</v>
      </c>
      <c r="X27" s="348">
        <f>'5. DL soc.econom. analīze'!V14*X$18</f>
        <v>0</v>
      </c>
      <c r="Y27" s="348">
        <f>'5. DL soc.econom. analīze'!W14*Y$18</f>
        <v>0</v>
      </c>
      <c r="Z27" s="348">
        <f>'5. DL soc.econom. analīze'!X14*Z$18</f>
        <v>0</v>
      </c>
      <c r="AA27" s="348">
        <f>'5. DL soc.econom. analīze'!Y14*AA$18</f>
        <v>0</v>
      </c>
      <c r="AB27" s="348">
        <f>'5. DL soc.econom. analīze'!Z14*AB$18</f>
        <v>0</v>
      </c>
      <c r="AC27" s="348">
        <f>'5. DL soc.econom. analīze'!AA14*AC$18</f>
        <v>0</v>
      </c>
      <c r="AD27" s="348">
        <f>'5. DL soc.econom. analīze'!AB14*AD$18</f>
        <v>0</v>
      </c>
      <c r="AE27" s="348">
        <f>'5. DL soc.econom. analīze'!AC14*AE$18</f>
        <v>0</v>
      </c>
      <c r="AF27" s="348">
        <f>'5. DL soc.econom. analīze'!AD14*AF$18</f>
        <v>0</v>
      </c>
      <c r="AG27" s="348">
        <f>'5. DL soc.econom. analīze'!AE14*AG$18</f>
        <v>0</v>
      </c>
      <c r="AH27" s="348">
        <f>'5. DL soc.econom. analīze'!AF14*AH$18</f>
        <v>0</v>
      </c>
      <c r="AI27" s="348">
        <f>'5. DL soc.econom. analīze'!AG14*AI$18</f>
        <v>0</v>
      </c>
      <c r="AJ27" s="248">
        <f t="shared" si="7"/>
        <v>0</v>
      </c>
    </row>
    <row r="28" spans="1:36">
      <c r="A28" s="30"/>
      <c r="B28" s="87" t="s">
        <v>421</v>
      </c>
      <c r="C28" s="345" t="str">
        <f>'5. DL soc.econom. analīze'!B15</f>
        <v>Ieguvums ...</v>
      </c>
      <c r="D28" s="13"/>
      <c r="E28" s="90" t="s">
        <v>179</v>
      </c>
      <c r="F28" s="347">
        <f>'5. DL soc.econom. analīze'!D15*F$18</f>
        <v>0</v>
      </c>
      <c r="G28" s="348">
        <f>'5. DL soc.econom. analīze'!E15*G$18</f>
        <v>0</v>
      </c>
      <c r="H28" s="348">
        <f>'5. DL soc.econom. analīze'!F15*H$18</f>
        <v>0</v>
      </c>
      <c r="I28" s="348">
        <f>'5. DL soc.econom. analīze'!G15*I$18</f>
        <v>0</v>
      </c>
      <c r="J28" s="348">
        <f>'5. DL soc.econom. analīze'!H15*J$18</f>
        <v>0</v>
      </c>
      <c r="K28" s="348">
        <f>'5. DL soc.econom. analīze'!I15*K$18</f>
        <v>0</v>
      </c>
      <c r="L28" s="348">
        <f>'5. DL soc.econom. analīze'!J15*L$18</f>
        <v>0</v>
      </c>
      <c r="M28" s="348">
        <f>'5. DL soc.econom. analīze'!K15*M$18</f>
        <v>0</v>
      </c>
      <c r="N28" s="348">
        <f>'5. DL soc.econom. analīze'!L15*N$18</f>
        <v>0</v>
      </c>
      <c r="O28" s="348">
        <f>'5. DL soc.econom. analīze'!M15*O$18</f>
        <v>0</v>
      </c>
      <c r="P28" s="348">
        <f>'5. DL soc.econom. analīze'!N15*P$18</f>
        <v>0</v>
      </c>
      <c r="Q28" s="348">
        <f>'5. DL soc.econom. analīze'!O15*Q$18</f>
        <v>0</v>
      </c>
      <c r="R28" s="348">
        <f>'5. DL soc.econom. analīze'!P15*R$18</f>
        <v>0</v>
      </c>
      <c r="S28" s="348">
        <f>'5. DL soc.econom. analīze'!Q15*S$18</f>
        <v>0</v>
      </c>
      <c r="T28" s="348">
        <f>'5. DL soc.econom. analīze'!R15*T$18</f>
        <v>0</v>
      </c>
      <c r="U28" s="348">
        <f>'5. DL soc.econom. analīze'!S15*U$18</f>
        <v>0</v>
      </c>
      <c r="V28" s="348">
        <f>'5. DL soc.econom. analīze'!T15*V$18</f>
        <v>0</v>
      </c>
      <c r="W28" s="348">
        <f>'5. DL soc.econom. analīze'!U15*W$18</f>
        <v>0</v>
      </c>
      <c r="X28" s="348">
        <f>'5. DL soc.econom. analīze'!V15*X$18</f>
        <v>0</v>
      </c>
      <c r="Y28" s="348">
        <f>'5. DL soc.econom. analīze'!W15*Y$18</f>
        <v>0</v>
      </c>
      <c r="Z28" s="348">
        <f>'5. DL soc.econom. analīze'!X15*Z$18</f>
        <v>0</v>
      </c>
      <c r="AA28" s="348">
        <f>'5. DL soc.econom. analīze'!Y15*AA$18</f>
        <v>0</v>
      </c>
      <c r="AB28" s="348">
        <f>'5. DL soc.econom. analīze'!Z15*AB$18</f>
        <v>0</v>
      </c>
      <c r="AC28" s="348">
        <f>'5. DL soc.econom. analīze'!AA15*AC$18</f>
        <v>0</v>
      </c>
      <c r="AD28" s="348">
        <f>'5. DL soc.econom. analīze'!AB15*AD$18</f>
        <v>0</v>
      </c>
      <c r="AE28" s="348">
        <f>'5. DL soc.econom. analīze'!AC15*AE$18</f>
        <v>0</v>
      </c>
      <c r="AF28" s="348">
        <f>'5. DL soc.econom. analīze'!AD15*AF$18</f>
        <v>0</v>
      </c>
      <c r="AG28" s="348">
        <f>'5. DL soc.econom. analīze'!AE15*AG$18</f>
        <v>0</v>
      </c>
      <c r="AH28" s="348">
        <f>'5. DL soc.econom. analīze'!AF15*AH$18</f>
        <v>0</v>
      </c>
      <c r="AI28" s="348">
        <f>'5. DL soc.econom. analīze'!AG15*AI$18</f>
        <v>0</v>
      </c>
      <c r="AJ28" s="248">
        <f t="shared" si="7"/>
        <v>0</v>
      </c>
    </row>
    <row r="29" spans="1:36">
      <c r="A29" s="30"/>
      <c r="B29" s="356" t="s">
        <v>16</v>
      </c>
      <c r="C29" s="13" t="s">
        <v>142</v>
      </c>
      <c r="D29" s="13"/>
      <c r="E29" s="90" t="s">
        <v>179</v>
      </c>
      <c r="F29" s="243">
        <f t="shared" ref="F29:AI29" si="8">F7*F18</f>
        <v>0</v>
      </c>
      <c r="G29" s="244">
        <f t="shared" si="8"/>
        <v>0</v>
      </c>
      <c r="H29" s="244">
        <f t="shared" si="8"/>
        <v>0</v>
      </c>
      <c r="I29" s="244">
        <f t="shared" si="8"/>
        <v>0</v>
      </c>
      <c r="J29" s="244">
        <f t="shared" si="8"/>
        <v>0</v>
      </c>
      <c r="K29" s="244">
        <f t="shared" si="8"/>
        <v>0</v>
      </c>
      <c r="L29" s="244">
        <f t="shared" si="8"/>
        <v>0</v>
      </c>
      <c r="M29" s="244">
        <f t="shared" si="8"/>
        <v>0</v>
      </c>
      <c r="N29" s="244">
        <f>N7*N18</f>
        <v>0</v>
      </c>
      <c r="O29" s="244">
        <f t="shared" si="8"/>
        <v>0</v>
      </c>
      <c r="P29" s="244">
        <f t="shared" si="8"/>
        <v>0</v>
      </c>
      <c r="Q29" s="244">
        <f t="shared" si="8"/>
        <v>0</v>
      </c>
      <c r="R29" s="244">
        <f t="shared" si="8"/>
        <v>0</v>
      </c>
      <c r="S29" s="244">
        <f t="shared" si="8"/>
        <v>0</v>
      </c>
      <c r="T29" s="244">
        <f t="shared" si="8"/>
        <v>0</v>
      </c>
      <c r="U29" s="244">
        <f t="shared" si="8"/>
        <v>0</v>
      </c>
      <c r="V29" s="244">
        <f t="shared" si="8"/>
        <v>0</v>
      </c>
      <c r="W29" s="244">
        <f t="shared" si="8"/>
        <v>0</v>
      </c>
      <c r="X29" s="244">
        <f t="shared" si="8"/>
        <v>0</v>
      </c>
      <c r="Y29" s="244">
        <f t="shared" si="8"/>
        <v>0</v>
      </c>
      <c r="Z29" s="244">
        <f t="shared" si="8"/>
        <v>0</v>
      </c>
      <c r="AA29" s="244">
        <f t="shared" si="8"/>
        <v>0</v>
      </c>
      <c r="AB29" s="244">
        <f t="shared" si="8"/>
        <v>0</v>
      </c>
      <c r="AC29" s="244">
        <f t="shared" si="8"/>
        <v>0</v>
      </c>
      <c r="AD29" s="244">
        <f t="shared" si="8"/>
        <v>0</v>
      </c>
      <c r="AE29" s="244">
        <f t="shared" si="8"/>
        <v>0</v>
      </c>
      <c r="AF29" s="244">
        <f t="shared" si="8"/>
        <v>0</v>
      </c>
      <c r="AG29" s="244">
        <f t="shared" si="8"/>
        <v>0</v>
      </c>
      <c r="AH29" s="244">
        <f t="shared" si="8"/>
        <v>0</v>
      </c>
      <c r="AI29" s="244">
        <f t="shared" si="8"/>
        <v>0</v>
      </c>
      <c r="AJ29" s="248">
        <f t="shared" ref="AJ29:AJ43" si="9">SUM(F29:AI29)</f>
        <v>0</v>
      </c>
    </row>
    <row r="30" spans="1:36">
      <c r="A30" s="30"/>
      <c r="B30" s="13" t="s">
        <v>19</v>
      </c>
      <c r="C30" s="19" t="s">
        <v>143</v>
      </c>
      <c r="D30" s="13"/>
      <c r="E30" s="90" t="s">
        <v>179</v>
      </c>
      <c r="F30" s="243">
        <f t="shared" ref="F30:AI30" si="10">F8*F18</f>
        <v>0</v>
      </c>
      <c r="G30" s="244">
        <f t="shared" si="10"/>
        <v>0</v>
      </c>
      <c r="H30" s="244">
        <f t="shared" si="10"/>
        <v>0</v>
      </c>
      <c r="I30" s="244">
        <f t="shared" si="10"/>
        <v>0</v>
      </c>
      <c r="J30" s="244">
        <f t="shared" si="10"/>
        <v>0</v>
      </c>
      <c r="K30" s="244">
        <f t="shared" si="10"/>
        <v>0</v>
      </c>
      <c r="L30" s="244">
        <f t="shared" si="10"/>
        <v>0</v>
      </c>
      <c r="M30" s="244">
        <f t="shared" si="10"/>
        <v>0</v>
      </c>
      <c r="N30" s="244">
        <f>N8*N18</f>
        <v>0</v>
      </c>
      <c r="O30" s="244">
        <f t="shared" si="10"/>
        <v>0</v>
      </c>
      <c r="P30" s="244">
        <f t="shared" si="10"/>
        <v>0</v>
      </c>
      <c r="Q30" s="244">
        <f t="shared" si="10"/>
        <v>0</v>
      </c>
      <c r="R30" s="244">
        <f t="shared" si="10"/>
        <v>0</v>
      </c>
      <c r="S30" s="244">
        <f t="shared" si="10"/>
        <v>0</v>
      </c>
      <c r="T30" s="244">
        <f t="shared" si="10"/>
        <v>0</v>
      </c>
      <c r="U30" s="244">
        <f t="shared" si="10"/>
        <v>0</v>
      </c>
      <c r="V30" s="244">
        <f t="shared" si="10"/>
        <v>0</v>
      </c>
      <c r="W30" s="244">
        <f t="shared" si="10"/>
        <v>0</v>
      </c>
      <c r="X30" s="244">
        <f t="shared" si="10"/>
        <v>0</v>
      </c>
      <c r="Y30" s="244">
        <f t="shared" si="10"/>
        <v>0</v>
      </c>
      <c r="Z30" s="244">
        <f t="shared" si="10"/>
        <v>0</v>
      </c>
      <c r="AA30" s="244">
        <f t="shared" si="10"/>
        <v>0</v>
      </c>
      <c r="AB30" s="244">
        <f t="shared" si="10"/>
        <v>0</v>
      </c>
      <c r="AC30" s="244">
        <f t="shared" si="10"/>
        <v>0</v>
      </c>
      <c r="AD30" s="244">
        <f t="shared" si="10"/>
        <v>0</v>
      </c>
      <c r="AE30" s="244">
        <f t="shared" si="10"/>
        <v>0</v>
      </c>
      <c r="AF30" s="244">
        <f t="shared" si="10"/>
        <v>0</v>
      </c>
      <c r="AG30" s="244">
        <f t="shared" si="10"/>
        <v>0</v>
      </c>
      <c r="AH30" s="244">
        <f t="shared" si="10"/>
        <v>0</v>
      </c>
      <c r="AI30" s="244">
        <f t="shared" si="10"/>
        <v>0</v>
      </c>
      <c r="AJ30" s="248">
        <f t="shared" si="9"/>
        <v>0</v>
      </c>
    </row>
    <row r="31" spans="1:36">
      <c r="A31" s="30"/>
      <c r="B31" s="13" t="s">
        <v>22</v>
      </c>
      <c r="C31" s="13" t="s">
        <v>144</v>
      </c>
      <c r="D31" s="13"/>
      <c r="E31" s="90" t="s">
        <v>179</v>
      </c>
      <c r="F31" s="243">
        <f>F9*F18</f>
        <v>0</v>
      </c>
      <c r="G31" s="244">
        <f t="shared" ref="G31:AI31" si="11">G9*G18</f>
        <v>0</v>
      </c>
      <c r="H31" s="244">
        <f t="shared" si="11"/>
        <v>0</v>
      </c>
      <c r="I31" s="244">
        <f t="shared" si="11"/>
        <v>0</v>
      </c>
      <c r="J31" s="244">
        <f t="shared" si="11"/>
        <v>0</v>
      </c>
      <c r="K31" s="244">
        <f t="shared" si="11"/>
        <v>0</v>
      </c>
      <c r="L31" s="244">
        <f t="shared" si="11"/>
        <v>0</v>
      </c>
      <c r="M31" s="244">
        <f t="shared" si="11"/>
        <v>0</v>
      </c>
      <c r="N31" s="244">
        <f t="shared" si="11"/>
        <v>0</v>
      </c>
      <c r="O31" s="244">
        <f t="shared" si="11"/>
        <v>0</v>
      </c>
      <c r="P31" s="244">
        <f t="shared" si="11"/>
        <v>0</v>
      </c>
      <c r="Q31" s="244">
        <f t="shared" si="11"/>
        <v>0</v>
      </c>
      <c r="R31" s="244">
        <f t="shared" si="11"/>
        <v>0</v>
      </c>
      <c r="S31" s="244">
        <f t="shared" si="11"/>
        <v>0</v>
      </c>
      <c r="T31" s="244">
        <f t="shared" si="11"/>
        <v>0</v>
      </c>
      <c r="U31" s="244">
        <f t="shared" si="11"/>
        <v>0</v>
      </c>
      <c r="V31" s="244">
        <f t="shared" si="11"/>
        <v>0</v>
      </c>
      <c r="W31" s="244">
        <f t="shared" si="11"/>
        <v>0</v>
      </c>
      <c r="X31" s="244">
        <f t="shared" si="11"/>
        <v>0</v>
      </c>
      <c r="Y31" s="244">
        <f t="shared" si="11"/>
        <v>0</v>
      </c>
      <c r="Z31" s="244">
        <f t="shared" si="11"/>
        <v>0</v>
      </c>
      <c r="AA31" s="244">
        <f t="shared" si="11"/>
        <v>0</v>
      </c>
      <c r="AB31" s="244">
        <f t="shared" si="11"/>
        <v>0</v>
      </c>
      <c r="AC31" s="244">
        <f t="shared" si="11"/>
        <v>0</v>
      </c>
      <c r="AD31" s="244">
        <f t="shared" si="11"/>
        <v>0</v>
      </c>
      <c r="AE31" s="244">
        <f t="shared" si="11"/>
        <v>0</v>
      </c>
      <c r="AF31" s="244">
        <f t="shared" si="11"/>
        <v>0</v>
      </c>
      <c r="AG31" s="244">
        <f t="shared" si="11"/>
        <v>0</v>
      </c>
      <c r="AH31" s="244">
        <f t="shared" si="11"/>
        <v>0</v>
      </c>
      <c r="AI31" s="244">
        <f t="shared" si="11"/>
        <v>0</v>
      </c>
      <c r="AJ31" s="248">
        <f>SUM(F31:AI31)</f>
        <v>0</v>
      </c>
    </row>
    <row r="32" spans="1:36">
      <c r="A32" s="30"/>
      <c r="B32" s="346" t="s">
        <v>95</v>
      </c>
      <c r="C32" s="345" t="str">
        <f>'5. DL soc.econom. analīze'!B17</f>
        <v>Zaudējumi...</v>
      </c>
      <c r="D32" s="13"/>
      <c r="E32" s="90" t="s">
        <v>179</v>
      </c>
      <c r="F32" s="958">
        <f>'5. DL soc.econom. analīze'!D17*F$18</f>
        <v>0</v>
      </c>
      <c r="G32" s="959">
        <f>'5. DL soc.econom. analīze'!E17*G$18</f>
        <v>0</v>
      </c>
      <c r="H32" s="959">
        <f>'5. DL soc.econom. analīze'!F17*H$18</f>
        <v>0</v>
      </c>
      <c r="I32" s="959">
        <f>'5. DL soc.econom. analīze'!G17*I$18</f>
        <v>0</v>
      </c>
      <c r="J32" s="959">
        <f>'5. DL soc.econom. analīze'!H17*J$18</f>
        <v>0</v>
      </c>
      <c r="K32" s="959">
        <f>'5. DL soc.econom. analīze'!I17*K$18</f>
        <v>0</v>
      </c>
      <c r="L32" s="959">
        <f>'5. DL soc.econom. analīze'!J17*L$18</f>
        <v>0</v>
      </c>
      <c r="M32" s="959">
        <f>'5. DL soc.econom. analīze'!K17*M$18</f>
        <v>0</v>
      </c>
      <c r="N32" s="959">
        <f>'5. DL soc.econom. analīze'!L17*N$18</f>
        <v>0</v>
      </c>
      <c r="O32" s="959">
        <f>'5. DL soc.econom. analīze'!M17*O$18</f>
        <v>0</v>
      </c>
      <c r="P32" s="959">
        <f>'5. DL soc.econom. analīze'!N17*P$18</f>
        <v>0</v>
      </c>
      <c r="Q32" s="959">
        <f>'5. DL soc.econom. analīze'!O17*Q$18</f>
        <v>0</v>
      </c>
      <c r="R32" s="959">
        <f>'5. DL soc.econom. analīze'!P17*R$18</f>
        <v>0</v>
      </c>
      <c r="S32" s="959">
        <f>'5. DL soc.econom. analīze'!Q17*S$18</f>
        <v>0</v>
      </c>
      <c r="T32" s="959">
        <f>'5. DL soc.econom. analīze'!R17*T$18</f>
        <v>0</v>
      </c>
      <c r="U32" s="959">
        <f>'5. DL soc.econom. analīze'!S17*U$18</f>
        <v>0</v>
      </c>
      <c r="V32" s="959">
        <f>'5. DL soc.econom. analīze'!T17*V$18</f>
        <v>0</v>
      </c>
      <c r="W32" s="959">
        <f>'5. DL soc.econom. analīze'!U17*W$18</f>
        <v>0</v>
      </c>
      <c r="X32" s="959">
        <f>'5. DL soc.econom. analīze'!V17*X$18</f>
        <v>0</v>
      </c>
      <c r="Y32" s="959">
        <f>'5. DL soc.econom. analīze'!W17*Y$18</f>
        <v>0</v>
      </c>
      <c r="Z32" s="959">
        <f>'5. DL soc.econom. analīze'!X17*Z$18</f>
        <v>0</v>
      </c>
      <c r="AA32" s="959">
        <f>'5. DL soc.econom. analīze'!Y17*AA$18</f>
        <v>0</v>
      </c>
      <c r="AB32" s="959">
        <f>'5. DL soc.econom. analīze'!Z17*AB$18</f>
        <v>0</v>
      </c>
      <c r="AC32" s="959">
        <f>'5. DL soc.econom. analīze'!AA17*AC$18</f>
        <v>0</v>
      </c>
      <c r="AD32" s="959">
        <f>'5. DL soc.econom. analīze'!AB17*AD$18</f>
        <v>0</v>
      </c>
      <c r="AE32" s="959">
        <f>'5. DL soc.econom. analīze'!AC17*AE$18</f>
        <v>0</v>
      </c>
      <c r="AF32" s="959">
        <f>'5. DL soc.econom. analīze'!AD17*AF$18</f>
        <v>0</v>
      </c>
      <c r="AG32" s="959">
        <f>'5. DL soc.econom. analīze'!AE17*AG$18</f>
        <v>0</v>
      </c>
      <c r="AH32" s="959">
        <f>'5. DL soc.econom. analīze'!AF17*AH$18</f>
        <v>0</v>
      </c>
      <c r="AI32" s="959">
        <f>'5. DL soc.econom. analīze'!AG17*AI$18</f>
        <v>0</v>
      </c>
      <c r="AJ32" s="248">
        <f t="shared" ref="AJ32:AJ34" si="12">SUM(F32:AI32)</f>
        <v>0</v>
      </c>
    </row>
    <row r="33" spans="1:37">
      <c r="A33" s="30"/>
      <c r="B33" s="346" t="s">
        <v>96</v>
      </c>
      <c r="C33" s="345" t="str">
        <f>'5. DL soc.econom. analīze'!B18</f>
        <v>Zaudējumi...</v>
      </c>
      <c r="D33" s="13"/>
      <c r="E33" s="90" t="s">
        <v>179</v>
      </c>
      <c r="F33" s="958">
        <f>'5. DL soc.econom. analīze'!D18*F$18</f>
        <v>0</v>
      </c>
      <c r="G33" s="959">
        <f>'5. DL soc.econom. analīze'!E18*G$18</f>
        <v>0</v>
      </c>
      <c r="H33" s="959">
        <f>'5. DL soc.econom. analīze'!F18*H$18</f>
        <v>0</v>
      </c>
      <c r="I33" s="959">
        <f>'5. DL soc.econom. analīze'!G18*I$18</f>
        <v>0</v>
      </c>
      <c r="J33" s="959">
        <f>'5. DL soc.econom. analīze'!H18*J$18</f>
        <v>0</v>
      </c>
      <c r="K33" s="959">
        <f>'5. DL soc.econom. analīze'!I18*K$18</f>
        <v>0</v>
      </c>
      <c r="L33" s="959">
        <f>'5. DL soc.econom. analīze'!J18*L$18</f>
        <v>0</v>
      </c>
      <c r="M33" s="959">
        <f>'5. DL soc.econom. analīze'!K18*M$18</f>
        <v>0</v>
      </c>
      <c r="N33" s="959">
        <f>'5. DL soc.econom. analīze'!L18*N$18</f>
        <v>0</v>
      </c>
      <c r="O33" s="959">
        <f>'5. DL soc.econom. analīze'!M18*O$18</f>
        <v>0</v>
      </c>
      <c r="P33" s="959">
        <f>'5. DL soc.econom. analīze'!N18*P$18</f>
        <v>0</v>
      </c>
      <c r="Q33" s="959">
        <f>'5. DL soc.econom. analīze'!O18*Q$18</f>
        <v>0</v>
      </c>
      <c r="R33" s="959">
        <f>'5. DL soc.econom. analīze'!P18*R$18</f>
        <v>0</v>
      </c>
      <c r="S33" s="959">
        <f>'5. DL soc.econom. analīze'!Q18*S$18</f>
        <v>0</v>
      </c>
      <c r="T33" s="959">
        <f>'5. DL soc.econom. analīze'!R18*T$18</f>
        <v>0</v>
      </c>
      <c r="U33" s="959">
        <f>'5. DL soc.econom. analīze'!S18*U$18</f>
        <v>0</v>
      </c>
      <c r="V33" s="959">
        <f>'5. DL soc.econom. analīze'!T18*V$18</f>
        <v>0</v>
      </c>
      <c r="W33" s="959">
        <f>'5. DL soc.econom. analīze'!U18*W$18</f>
        <v>0</v>
      </c>
      <c r="X33" s="959">
        <f>'5. DL soc.econom. analīze'!V18*X$18</f>
        <v>0</v>
      </c>
      <c r="Y33" s="959">
        <f>'5. DL soc.econom. analīze'!W18*Y$18</f>
        <v>0</v>
      </c>
      <c r="Z33" s="959">
        <f>'5. DL soc.econom. analīze'!X18*Z$18</f>
        <v>0</v>
      </c>
      <c r="AA33" s="959">
        <f>'5. DL soc.econom. analīze'!Y18*AA$18</f>
        <v>0</v>
      </c>
      <c r="AB33" s="959">
        <f>'5. DL soc.econom. analīze'!Z18*AB$18</f>
        <v>0</v>
      </c>
      <c r="AC33" s="959">
        <f>'5. DL soc.econom. analīze'!AA18*AC$18</f>
        <v>0</v>
      </c>
      <c r="AD33" s="959">
        <f>'5. DL soc.econom. analīze'!AB18*AD$18</f>
        <v>0</v>
      </c>
      <c r="AE33" s="959">
        <f>'5. DL soc.econom. analīze'!AC18*AE$18</f>
        <v>0</v>
      </c>
      <c r="AF33" s="959">
        <f>'5. DL soc.econom. analīze'!AD18*AF$18</f>
        <v>0</v>
      </c>
      <c r="AG33" s="959">
        <f>'5. DL soc.econom. analīze'!AE18*AG$18</f>
        <v>0</v>
      </c>
      <c r="AH33" s="959">
        <f>'5. DL soc.econom. analīze'!AF18*AH$18</f>
        <v>0</v>
      </c>
      <c r="AI33" s="959">
        <f>'5. DL soc.econom. analīze'!AG18*AI$18</f>
        <v>0</v>
      </c>
      <c r="AJ33" s="248">
        <f t="shared" si="12"/>
        <v>0</v>
      </c>
    </row>
    <row r="34" spans="1:37">
      <c r="A34" s="30"/>
      <c r="B34" s="346" t="s">
        <v>154</v>
      </c>
      <c r="C34" s="345" t="str">
        <f>'5. DL soc.econom. analīze'!B19</f>
        <v>Zaudējumi...</v>
      </c>
      <c r="D34" s="13"/>
      <c r="E34" s="90" t="s">
        <v>179</v>
      </c>
      <c r="F34" s="958">
        <f>'5. DL soc.econom. analīze'!D19*F$18</f>
        <v>0</v>
      </c>
      <c r="G34" s="959">
        <f>'5. DL soc.econom. analīze'!E19*G$18</f>
        <v>0</v>
      </c>
      <c r="H34" s="959">
        <f>'5. DL soc.econom. analīze'!F19*H$18</f>
        <v>0</v>
      </c>
      <c r="I34" s="959">
        <f>'5. DL soc.econom. analīze'!G19*I$18</f>
        <v>0</v>
      </c>
      <c r="J34" s="959">
        <f>'5. DL soc.econom. analīze'!H19*J$18</f>
        <v>0</v>
      </c>
      <c r="K34" s="959">
        <f>'5. DL soc.econom. analīze'!I19*K$18</f>
        <v>0</v>
      </c>
      <c r="L34" s="959">
        <f>'5. DL soc.econom. analīze'!J19*L$18</f>
        <v>0</v>
      </c>
      <c r="M34" s="959">
        <f>'5. DL soc.econom. analīze'!K19*M$18</f>
        <v>0</v>
      </c>
      <c r="N34" s="959">
        <f>'5. DL soc.econom. analīze'!L19*N$18</f>
        <v>0</v>
      </c>
      <c r="O34" s="959">
        <f>'5. DL soc.econom. analīze'!M19*O$18</f>
        <v>0</v>
      </c>
      <c r="P34" s="959">
        <f>'5. DL soc.econom. analīze'!N19*P$18</f>
        <v>0</v>
      </c>
      <c r="Q34" s="959">
        <f>'5. DL soc.econom. analīze'!O19*Q$18</f>
        <v>0</v>
      </c>
      <c r="R34" s="959">
        <f>'5. DL soc.econom. analīze'!P19*R$18</f>
        <v>0</v>
      </c>
      <c r="S34" s="959">
        <f>'5. DL soc.econom. analīze'!Q19*S$18</f>
        <v>0</v>
      </c>
      <c r="T34" s="959">
        <f>'5. DL soc.econom. analīze'!R19*T$18</f>
        <v>0</v>
      </c>
      <c r="U34" s="959">
        <f>'5. DL soc.econom. analīze'!S19*U$18</f>
        <v>0</v>
      </c>
      <c r="V34" s="959">
        <f>'5. DL soc.econom. analīze'!T19*V$18</f>
        <v>0</v>
      </c>
      <c r="W34" s="959">
        <f>'5. DL soc.econom. analīze'!U19*W$18</f>
        <v>0</v>
      </c>
      <c r="X34" s="959">
        <f>'5. DL soc.econom. analīze'!V19*X$18</f>
        <v>0</v>
      </c>
      <c r="Y34" s="959">
        <f>'5. DL soc.econom. analīze'!W19*Y$18</f>
        <v>0</v>
      </c>
      <c r="Z34" s="959">
        <f>'5. DL soc.econom. analīze'!X19*Z$18</f>
        <v>0</v>
      </c>
      <c r="AA34" s="959">
        <f>'5. DL soc.econom. analīze'!Y19*AA$18</f>
        <v>0</v>
      </c>
      <c r="AB34" s="959">
        <f>'5. DL soc.econom. analīze'!Z19*AB$18</f>
        <v>0</v>
      </c>
      <c r="AC34" s="959">
        <f>'5. DL soc.econom. analīze'!AA19*AC$18</f>
        <v>0</v>
      </c>
      <c r="AD34" s="959">
        <f>'5. DL soc.econom. analīze'!AB19*AD$18</f>
        <v>0</v>
      </c>
      <c r="AE34" s="959">
        <f>'5. DL soc.econom. analīze'!AC19*AE$18</f>
        <v>0</v>
      </c>
      <c r="AF34" s="959">
        <f>'5. DL soc.econom. analīze'!AD19*AF$18</f>
        <v>0</v>
      </c>
      <c r="AG34" s="959">
        <f>'5. DL soc.econom. analīze'!AE19*AG$18</f>
        <v>0</v>
      </c>
      <c r="AH34" s="959">
        <f>'5. DL soc.econom. analīze'!AF19*AH$18</f>
        <v>0</v>
      </c>
      <c r="AI34" s="959">
        <f>'5. DL soc.econom. analīze'!AG19*AI$18</f>
        <v>0</v>
      </c>
      <c r="AJ34" s="248">
        <f t="shared" si="12"/>
        <v>0</v>
      </c>
    </row>
    <row r="35" spans="1:37">
      <c r="A35" s="30"/>
      <c r="B35" s="346" t="s">
        <v>153</v>
      </c>
      <c r="C35" s="345" t="str">
        <f>'5. DL soc.econom. analīze'!B20</f>
        <v>Zaudējumi...</v>
      </c>
      <c r="D35" s="13"/>
      <c r="E35" s="90" t="s">
        <v>179</v>
      </c>
      <c r="F35" s="958">
        <f>'5. DL soc.econom. analīze'!D20*F$18</f>
        <v>0</v>
      </c>
      <c r="G35" s="959">
        <f>'5. DL soc.econom. analīze'!E20*G$18</f>
        <v>0</v>
      </c>
      <c r="H35" s="959">
        <f>'5. DL soc.econom. analīze'!F20*H$18</f>
        <v>0</v>
      </c>
      <c r="I35" s="959">
        <f>'5. DL soc.econom. analīze'!G20*I$18</f>
        <v>0</v>
      </c>
      <c r="J35" s="959">
        <f>'5. DL soc.econom. analīze'!H20*J$18</f>
        <v>0</v>
      </c>
      <c r="K35" s="959">
        <f>'5. DL soc.econom. analīze'!I20*K$18</f>
        <v>0</v>
      </c>
      <c r="L35" s="959">
        <f>'5. DL soc.econom. analīze'!J20*L$18</f>
        <v>0</v>
      </c>
      <c r="M35" s="959">
        <f>'5. DL soc.econom. analīze'!K20*M$18</f>
        <v>0</v>
      </c>
      <c r="N35" s="959">
        <f>'5. DL soc.econom. analīze'!L20*N$18</f>
        <v>0</v>
      </c>
      <c r="O35" s="959">
        <f>'5. DL soc.econom. analīze'!M20*O$18</f>
        <v>0</v>
      </c>
      <c r="P35" s="959">
        <f>'5. DL soc.econom. analīze'!N20*P$18</f>
        <v>0</v>
      </c>
      <c r="Q35" s="959">
        <f>'5. DL soc.econom. analīze'!O20*Q$18</f>
        <v>0</v>
      </c>
      <c r="R35" s="959">
        <f>'5. DL soc.econom. analīze'!P20*R$18</f>
        <v>0</v>
      </c>
      <c r="S35" s="959">
        <f>'5. DL soc.econom. analīze'!Q20*S$18</f>
        <v>0</v>
      </c>
      <c r="T35" s="959">
        <f>'5. DL soc.econom. analīze'!R20*T$18</f>
        <v>0</v>
      </c>
      <c r="U35" s="959">
        <f>'5. DL soc.econom. analīze'!S20*U$18</f>
        <v>0</v>
      </c>
      <c r="V35" s="959">
        <f>'5. DL soc.econom. analīze'!T20*V$18</f>
        <v>0</v>
      </c>
      <c r="W35" s="959">
        <f>'5. DL soc.econom. analīze'!U20*W$18</f>
        <v>0</v>
      </c>
      <c r="X35" s="959">
        <f>'5. DL soc.econom. analīze'!V20*X$18</f>
        <v>0</v>
      </c>
      <c r="Y35" s="959">
        <f>'5. DL soc.econom. analīze'!W20*Y$18</f>
        <v>0</v>
      </c>
      <c r="Z35" s="959">
        <f>'5. DL soc.econom. analīze'!X20*Z$18</f>
        <v>0</v>
      </c>
      <c r="AA35" s="959">
        <f>'5. DL soc.econom. analīze'!Y20*AA$18</f>
        <v>0</v>
      </c>
      <c r="AB35" s="959">
        <f>'5. DL soc.econom. analīze'!Z20*AB$18</f>
        <v>0</v>
      </c>
      <c r="AC35" s="959">
        <f>'5. DL soc.econom. analīze'!AA20*AC$18</f>
        <v>0</v>
      </c>
      <c r="AD35" s="959">
        <f>'5. DL soc.econom. analīze'!AB20*AD$18</f>
        <v>0</v>
      </c>
      <c r="AE35" s="959">
        <f>'5. DL soc.econom. analīze'!AC20*AE$18</f>
        <v>0</v>
      </c>
      <c r="AF35" s="959">
        <f>'5. DL soc.econom. analīze'!AD20*AF$18</f>
        <v>0</v>
      </c>
      <c r="AG35" s="959">
        <f>'5. DL soc.econom. analīze'!AE20*AG$18</f>
        <v>0</v>
      </c>
      <c r="AH35" s="959">
        <f>'5. DL soc.econom. analīze'!AF20*AH$18</f>
        <v>0</v>
      </c>
      <c r="AI35" s="959">
        <f>'5. DL soc.econom. analīze'!AG20*AI$18</f>
        <v>0</v>
      </c>
      <c r="AJ35" s="248">
        <f t="shared" ref="AJ35:AJ40" si="13">SUM(F35:AI35)</f>
        <v>0</v>
      </c>
    </row>
    <row r="36" spans="1:37">
      <c r="A36" s="30"/>
      <c r="B36" s="346" t="s">
        <v>166</v>
      </c>
      <c r="C36" s="345" t="str">
        <f>'5. DL soc.econom. analīze'!B21</f>
        <v>Zaudējumi...</v>
      </c>
      <c r="D36" s="13"/>
      <c r="E36" s="90" t="s">
        <v>179</v>
      </c>
      <c r="F36" s="958">
        <f>'5. DL soc.econom. analīze'!D21*F$18</f>
        <v>0</v>
      </c>
      <c r="G36" s="959">
        <f>'5. DL soc.econom. analīze'!E21*G$18</f>
        <v>0</v>
      </c>
      <c r="H36" s="959">
        <f>'5. DL soc.econom. analīze'!F21*H$18</f>
        <v>0</v>
      </c>
      <c r="I36" s="959">
        <f>'5. DL soc.econom. analīze'!G21*I$18</f>
        <v>0</v>
      </c>
      <c r="J36" s="959">
        <f>'5. DL soc.econom. analīze'!H21*J$18</f>
        <v>0</v>
      </c>
      <c r="K36" s="959">
        <f>'5. DL soc.econom. analīze'!I21*K$18</f>
        <v>0</v>
      </c>
      <c r="L36" s="959">
        <f>'5. DL soc.econom. analīze'!J21*L$18</f>
        <v>0</v>
      </c>
      <c r="M36" s="959">
        <f>'5. DL soc.econom. analīze'!K21*M$18</f>
        <v>0</v>
      </c>
      <c r="N36" s="959">
        <f>'5. DL soc.econom. analīze'!L21*N$18</f>
        <v>0</v>
      </c>
      <c r="O36" s="959">
        <f>'5. DL soc.econom. analīze'!M21*O$18</f>
        <v>0</v>
      </c>
      <c r="P36" s="959">
        <f>'5. DL soc.econom. analīze'!N21*P$18</f>
        <v>0</v>
      </c>
      <c r="Q36" s="959">
        <f>'5. DL soc.econom. analīze'!O21*Q$18</f>
        <v>0</v>
      </c>
      <c r="R36" s="959">
        <f>'5. DL soc.econom. analīze'!P21*R$18</f>
        <v>0</v>
      </c>
      <c r="S36" s="959">
        <f>'5. DL soc.econom. analīze'!Q21*S$18</f>
        <v>0</v>
      </c>
      <c r="T36" s="959">
        <f>'5. DL soc.econom. analīze'!R21*T$18</f>
        <v>0</v>
      </c>
      <c r="U36" s="959">
        <f>'5. DL soc.econom. analīze'!S21*U$18</f>
        <v>0</v>
      </c>
      <c r="V36" s="959">
        <f>'5. DL soc.econom. analīze'!T21*V$18</f>
        <v>0</v>
      </c>
      <c r="W36" s="959">
        <f>'5. DL soc.econom. analīze'!U21*W$18</f>
        <v>0</v>
      </c>
      <c r="X36" s="959">
        <f>'5. DL soc.econom. analīze'!V21*X$18</f>
        <v>0</v>
      </c>
      <c r="Y36" s="959">
        <f>'5. DL soc.econom. analīze'!W21*Y$18</f>
        <v>0</v>
      </c>
      <c r="Z36" s="959">
        <f>'5. DL soc.econom. analīze'!X21*Z$18</f>
        <v>0</v>
      </c>
      <c r="AA36" s="959">
        <f>'5. DL soc.econom. analīze'!Y21*AA$18</f>
        <v>0</v>
      </c>
      <c r="AB36" s="959">
        <f>'5. DL soc.econom. analīze'!Z21*AB$18</f>
        <v>0</v>
      </c>
      <c r="AC36" s="959">
        <f>'5. DL soc.econom. analīze'!AA21*AC$18</f>
        <v>0</v>
      </c>
      <c r="AD36" s="959">
        <f>'5. DL soc.econom. analīze'!AB21*AD$18</f>
        <v>0</v>
      </c>
      <c r="AE36" s="959">
        <f>'5. DL soc.econom. analīze'!AC21*AE$18</f>
        <v>0</v>
      </c>
      <c r="AF36" s="959">
        <f>'5. DL soc.econom. analīze'!AD21*AF$18</f>
        <v>0</v>
      </c>
      <c r="AG36" s="959">
        <f>'5. DL soc.econom. analīze'!AE21*AG$18</f>
        <v>0</v>
      </c>
      <c r="AH36" s="959">
        <f>'5. DL soc.econom. analīze'!AF21*AH$18</f>
        <v>0</v>
      </c>
      <c r="AI36" s="959">
        <f>'5. DL soc.econom. analīze'!AG21*AI$18</f>
        <v>0</v>
      </c>
      <c r="AJ36" s="248">
        <f t="shared" si="13"/>
        <v>0</v>
      </c>
    </row>
    <row r="37" spans="1:37">
      <c r="A37" s="30"/>
      <c r="B37" s="346" t="s">
        <v>177</v>
      </c>
      <c r="C37" s="345" t="str">
        <f>'5. DL soc.econom. analīze'!B22</f>
        <v>Zaudējumi...</v>
      </c>
      <c r="D37" s="13"/>
      <c r="E37" s="90" t="s">
        <v>179</v>
      </c>
      <c r="F37" s="958">
        <f>'5. DL soc.econom. analīze'!D22*F$18</f>
        <v>0</v>
      </c>
      <c r="G37" s="959">
        <f>'5. DL soc.econom. analīze'!E22*G$18</f>
        <v>0</v>
      </c>
      <c r="H37" s="959">
        <f>'5. DL soc.econom. analīze'!F22*H$18</f>
        <v>0</v>
      </c>
      <c r="I37" s="959">
        <f>'5. DL soc.econom. analīze'!G22*I$18</f>
        <v>0</v>
      </c>
      <c r="J37" s="959">
        <f>'5. DL soc.econom. analīze'!H22*J$18</f>
        <v>0</v>
      </c>
      <c r="K37" s="959">
        <f>'5. DL soc.econom. analīze'!I22*K$18</f>
        <v>0</v>
      </c>
      <c r="L37" s="959">
        <f>'5. DL soc.econom. analīze'!J22*L$18</f>
        <v>0</v>
      </c>
      <c r="M37" s="959">
        <f>'5. DL soc.econom. analīze'!K22*M$18</f>
        <v>0</v>
      </c>
      <c r="N37" s="959">
        <f>'5. DL soc.econom. analīze'!L22*N$18</f>
        <v>0</v>
      </c>
      <c r="O37" s="959">
        <f>'5. DL soc.econom. analīze'!M22*O$18</f>
        <v>0</v>
      </c>
      <c r="P37" s="959">
        <f>'5. DL soc.econom. analīze'!N22*P$18</f>
        <v>0</v>
      </c>
      <c r="Q37" s="959">
        <f>'5. DL soc.econom. analīze'!O22*Q$18</f>
        <v>0</v>
      </c>
      <c r="R37" s="959">
        <f>'5. DL soc.econom. analīze'!P22*R$18</f>
        <v>0</v>
      </c>
      <c r="S37" s="959">
        <f>'5. DL soc.econom. analīze'!Q22*S$18</f>
        <v>0</v>
      </c>
      <c r="T37" s="959">
        <f>'5. DL soc.econom. analīze'!R22*T$18</f>
        <v>0</v>
      </c>
      <c r="U37" s="959">
        <f>'5. DL soc.econom. analīze'!S22*U$18</f>
        <v>0</v>
      </c>
      <c r="V37" s="959">
        <f>'5. DL soc.econom. analīze'!T22*V$18</f>
        <v>0</v>
      </c>
      <c r="W37" s="959">
        <f>'5. DL soc.econom. analīze'!U22*W$18</f>
        <v>0</v>
      </c>
      <c r="X37" s="959">
        <f>'5. DL soc.econom. analīze'!V22*X$18</f>
        <v>0</v>
      </c>
      <c r="Y37" s="959">
        <f>'5. DL soc.econom. analīze'!W22*Y$18</f>
        <v>0</v>
      </c>
      <c r="Z37" s="959">
        <f>'5. DL soc.econom. analīze'!X22*Z$18</f>
        <v>0</v>
      </c>
      <c r="AA37" s="959">
        <f>'5. DL soc.econom. analīze'!Y22*AA$18</f>
        <v>0</v>
      </c>
      <c r="AB37" s="959">
        <f>'5. DL soc.econom. analīze'!Z22*AB$18</f>
        <v>0</v>
      </c>
      <c r="AC37" s="959">
        <f>'5. DL soc.econom. analīze'!AA22*AC$18</f>
        <v>0</v>
      </c>
      <c r="AD37" s="959">
        <f>'5. DL soc.econom. analīze'!AB22*AD$18</f>
        <v>0</v>
      </c>
      <c r="AE37" s="959">
        <f>'5. DL soc.econom. analīze'!AC22*AE$18</f>
        <v>0</v>
      </c>
      <c r="AF37" s="959">
        <f>'5. DL soc.econom. analīze'!AD22*AF$18</f>
        <v>0</v>
      </c>
      <c r="AG37" s="959">
        <f>'5. DL soc.econom. analīze'!AE22*AG$18</f>
        <v>0</v>
      </c>
      <c r="AH37" s="959">
        <f>'5. DL soc.econom. analīze'!AF22*AH$18</f>
        <v>0</v>
      </c>
      <c r="AI37" s="959">
        <f>'5. DL soc.econom. analīze'!AG22*AI$18</f>
        <v>0</v>
      </c>
      <c r="AJ37" s="248">
        <f t="shared" si="13"/>
        <v>0</v>
      </c>
    </row>
    <row r="38" spans="1:37">
      <c r="A38" s="30"/>
      <c r="B38" s="346" t="s">
        <v>422</v>
      </c>
      <c r="C38" s="345" t="str">
        <f>'5. DL soc.econom. analīze'!B23</f>
        <v>Zaudējumi...</v>
      </c>
      <c r="D38" s="13"/>
      <c r="E38" s="90" t="s">
        <v>179</v>
      </c>
      <c r="F38" s="958">
        <f>'5. DL soc.econom. analīze'!D23*F$18</f>
        <v>0</v>
      </c>
      <c r="G38" s="959">
        <f>'5. DL soc.econom. analīze'!E23*G$18</f>
        <v>0</v>
      </c>
      <c r="H38" s="959">
        <f>'5. DL soc.econom. analīze'!F23*H$18</f>
        <v>0</v>
      </c>
      <c r="I38" s="959">
        <f>'5. DL soc.econom. analīze'!G23*I$18</f>
        <v>0</v>
      </c>
      <c r="J38" s="959">
        <f>'5. DL soc.econom. analīze'!H23*J$18</f>
        <v>0</v>
      </c>
      <c r="K38" s="959">
        <f>'5. DL soc.econom. analīze'!I23*K$18</f>
        <v>0</v>
      </c>
      <c r="L38" s="959">
        <f>'5. DL soc.econom. analīze'!J23*L$18</f>
        <v>0</v>
      </c>
      <c r="M38" s="959">
        <f>'5. DL soc.econom. analīze'!K23*M$18</f>
        <v>0</v>
      </c>
      <c r="N38" s="959">
        <f>'5. DL soc.econom. analīze'!L23*N$18</f>
        <v>0</v>
      </c>
      <c r="O38" s="959">
        <f>'5. DL soc.econom. analīze'!M23*O$18</f>
        <v>0</v>
      </c>
      <c r="P38" s="959">
        <f>'5. DL soc.econom. analīze'!N23*P$18</f>
        <v>0</v>
      </c>
      <c r="Q38" s="959">
        <f>'5. DL soc.econom. analīze'!O23*Q$18</f>
        <v>0</v>
      </c>
      <c r="R38" s="959">
        <f>'5. DL soc.econom. analīze'!P23*R$18</f>
        <v>0</v>
      </c>
      <c r="S38" s="959">
        <f>'5. DL soc.econom. analīze'!Q23*S$18</f>
        <v>0</v>
      </c>
      <c r="T38" s="959">
        <f>'5. DL soc.econom. analīze'!R23*T$18</f>
        <v>0</v>
      </c>
      <c r="U38" s="959">
        <f>'5. DL soc.econom. analīze'!S23*U$18</f>
        <v>0</v>
      </c>
      <c r="V38" s="959">
        <f>'5. DL soc.econom. analīze'!T23*V$18</f>
        <v>0</v>
      </c>
      <c r="W38" s="959">
        <f>'5. DL soc.econom. analīze'!U23*W$18</f>
        <v>0</v>
      </c>
      <c r="X38" s="959">
        <f>'5. DL soc.econom. analīze'!V23*X$18</f>
        <v>0</v>
      </c>
      <c r="Y38" s="959">
        <f>'5. DL soc.econom. analīze'!W23*Y$18</f>
        <v>0</v>
      </c>
      <c r="Z38" s="959">
        <f>'5. DL soc.econom. analīze'!X23*Z$18</f>
        <v>0</v>
      </c>
      <c r="AA38" s="959">
        <f>'5. DL soc.econom. analīze'!Y23*AA$18</f>
        <v>0</v>
      </c>
      <c r="AB38" s="959">
        <f>'5. DL soc.econom. analīze'!Z23*AB$18</f>
        <v>0</v>
      </c>
      <c r="AC38" s="959">
        <f>'5. DL soc.econom. analīze'!AA23*AC$18</f>
        <v>0</v>
      </c>
      <c r="AD38" s="959">
        <f>'5. DL soc.econom. analīze'!AB23*AD$18</f>
        <v>0</v>
      </c>
      <c r="AE38" s="959">
        <f>'5. DL soc.econom. analīze'!AC23*AE$18</f>
        <v>0</v>
      </c>
      <c r="AF38" s="959">
        <f>'5. DL soc.econom. analīze'!AD23*AF$18</f>
        <v>0</v>
      </c>
      <c r="AG38" s="959">
        <f>'5. DL soc.econom. analīze'!AE23*AG$18</f>
        <v>0</v>
      </c>
      <c r="AH38" s="959">
        <f>'5. DL soc.econom. analīze'!AF23*AH$18</f>
        <v>0</v>
      </c>
      <c r="AI38" s="959">
        <f>'5. DL soc.econom. analīze'!AG23*AI$18</f>
        <v>0</v>
      </c>
      <c r="AJ38" s="248">
        <f t="shared" si="13"/>
        <v>0</v>
      </c>
    </row>
    <row r="39" spans="1:37">
      <c r="A39" s="30"/>
      <c r="B39" s="87" t="s">
        <v>423</v>
      </c>
      <c r="C39" s="345" t="str">
        <f>'5. DL soc.econom. analīze'!B24</f>
        <v>Zaudējumi...</v>
      </c>
      <c r="D39" s="13"/>
      <c r="E39" s="90" t="s">
        <v>179</v>
      </c>
      <c r="F39" s="958">
        <f>'5. DL soc.econom. analīze'!D24*F$18</f>
        <v>0</v>
      </c>
      <c r="G39" s="959">
        <f>'5. DL soc.econom. analīze'!E24*G$18</f>
        <v>0</v>
      </c>
      <c r="H39" s="959">
        <f>'5. DL soc.econom. analīze'!F24*H$18</f>
        <v>0</v>
      </c>
      <c r="I39" s="959">
        <f>'5. DL soc.econom. analīze'!G24*I$18</f>
        <v>0</v>
      </c>
      <c r="J39" s="959">
        <f>'5. DL soc.econom. analīze'!H24*J$18</f>
        <v>0</v>
      </c>
      <c r="K39" s="959">
        <f>'5. DL soc.econom. analīze'!I24*K$18</f>
        <v>0</v>
      </c>
      <c r="L39" s="959">
        <f>'5. DL soc.econom. analīze'!J24*L$18</f>
        <v>0</v>
      </c>
      <c r="M39" s="959">
        <f>'5. DL soc.econom. analīze'!K24*M$18</f>
        <v>0</v>
      </c>
      <c r="N39" s="959">
        <f>'5. DL soc.econom. analīze'!L24*N$18</f>
        <v>0</v>
      </c>
      <c r="O39" s="959">
        <f>'5. DL soc.econom. analīze'!M24*O$18</f>
        <v>0</v>
      </c>
      <c r="P39" s="959">
        <f>'5. DL soc.econom. analīze'!N24*P$18</f>
        <v>0</v>
      </c>
      <c r="Q39" s="959">
        <f>'5. DL soc.econom. analīze'!O24*Q$18</f>
        <v>0</v>
      </c>
      <c r="R39" s="959">
        <f>'5. DL soc.econom. analīze'!P24*R$18</f>
        <v>0</v>
      </c>
      <c r="S39" s="959">
        <f>'5. DL soc.econom. analīze'!Q24*S$18</f>
        <v>0</v>
      </c>
      <c r="T39" s="959">
        <f>'5. DL soc.econom. analīze'!R24*T$18</f>
        <v>0</v>
      </c>
      <c r="U39" s="959">
        <f>'5. DL soc.econom. analīze'!S24*U$18</f>
        <v>0</v>
      </c>
      <c r="V39" s="959">
        <f>'5. DL soc.econom. analīze'!T24*V$18</f>
        <v>0</v>
      </c>
      <c r="W39" s="959">
        <f>'5. DL soc.econom. analīze'!U24*W$18</f>
        <v>0</v>
      </c>
      <c r="X39" s="959">
        <f>'5. DL soc.econom. analīze'!V24*X$18</f>
        <v>0</v>
      </c>
      <c r="Y39" s="959">
        <f>'5. DL soc.econom. analīze'!W24*Y$18</f>
        <v>0</v>
      </c>
      <c r="Z39" s="959">
        <f>'5. DL soc.econom. analīze'!X24*Z$18</f>
        <v>0</v>
      </c>
      <c r="AA39" s="959">
        <f>'5. DL soc.econom. analīze'!Y24*AA$18</f>
        <v>0</v>
      </c>
      <c r="AB39" s="959">
        <f>'5. DL soc.econom. analīze'!Z24*AB$18</f>
        <v>0</v>
      </c>
      <c r="AC39" s="959">
        <f>'5. DL soc.econom. analīze'!AA24*AC$18</f>
        <v>0</v>
      </c>
      <c r="AD39" s="959">
        <f>'5. DL soc.econom. analīze'!AB24*AD$18</f>
        <v>0</v>
      </c>
      <c r="AE39" s="959">
        <f>'5. DL soc.econom. analīze'!AC24*AE$18</f>
        <v>0</v>
      </c>
      <c r="AF39" s="959">
        <f>'5. DL soc.econom. analīze'!AD24*AF$18</f>
        <v>0</v>
      </c>
      <c r="AG39" s="959">
        <f>'5. DL soc.econom. analīze'!AE24*AG$18</f>
        <v>0</v>
      </c>
      <c r="AH39" s="959">
        <f>'5. DL soc.econom. analīze'!AF24*AH$18</f>
        <v>0</v>
      </c>
      <c r="AI39" s="959">
        <f>'5. DL soc.econom. analīze'!AG24*AI$18</f>
        <v>0</v>
      </c>
      <c r="AJ39" s="248">
        <f t="shared" si="13"/>
        <v>0</v>
      </c>
    </row>
    <row r="40" spans="1:37">
      <c r="A40" s="30"/>
      <c r="B40" s="87" t="s">
        <v>424</v>
      </c>
      <c r="C40" s="345" t="str">
        <f>'5. DL soc.econom. analīze'!B25</f>
        <v>Zaudējumi...</v>
      </c>
      <c r="D40" s="13"/>
      <c r="E40" s="90" t="s">
        <v>179</v>
      </c>
      <c r="F40" s="958">
        <f>'5. DL soc.econom. analīze'!D25*F$18</f>
        <v>0</v>
      </c>
      <c r="G40" s="959">
        <f>'5. DL soc.econom. analīze'!E25*G$18</f>
        <v>0</v>
      </c>
      <c r="H40" s="959">
        <f>'5. DL soc.econom. analīze'!F25*H$18</f>
        <v>0</v>
      </c>
      <c r="I40" s="959">
        <f>'5. DL soc.econom. analīze'!G25*I$18</f>
        <v>0</v>
      </c>
      <c r="J40" s="959">
        <f>'5. DL soc.econom. analīze'!H25*J$18</f>
        <v>0</v>
      </c>
      <c r="K40" s="959">
        <f>'5. DL soc.econom. analīze'!I25*K$18</f>
        <v>0</v>
      </c>
      <c r="L40" s="959">
        <f>'5. DL soc.econom. analīze'!J25*L$18</f>
        <v>0</v>
      </c>
      <c r="M40" s="959">
        <f>'5. DL soc.econom. analīze'!K25*M$18</f>
        <v>0</v>
      </c>
      <c r="N40" s="959">
        <f>'5. DL soc.econom. analīze'!L25*N$18</f>
        <v>0</v>
      </c>
      <c r="O40" s="959">
        <f>'5. DL soc.econom. analīze'!M25*O$18</f>
        <v>0</v>
      </c>
      <c r="P40" s="959">
        <f>'5. DL soc.econom. analīze'!N25*P$18</f>
        <v>0</v>
      </c>
      <c r="Q40" s="959">
        <f>'5. DL soc.econom. analīze'!O25*Q$18</f>
        <v>0</v>
      </c>
      <c r="R40" s="959">
        <f>'5. DL soc.econom. analīze'!P25*R$18</f>
        <v>0</v>
      </c>
      <c r="S40" s="959">
        <f>'5. DL soc.econom. analīze'!Q25*S$18</f>
        <v>0</v>
      </c>
      <c r="T40" s="959">
        <f>'5. DL soc.econom. analīze'!R25*T$18</f>
        <v>0</v>
      </c>
      <c r="U40" s="959">
        <f>'5. DL soc.econom. analīze'!S25*U$18</f>
        <v>0</v>
      </c>
      <c r="V40" s="959">
        <f>'5. DL soc.econom. analīze'!T25*V$18</f>
        <v>0</v>
      </c>
      <c r="W40" s="959">
        <f>'5. DL soc.econom. analīze'!U25*W$18</f>
        <v>0</v>
      </c>
      <c r="X40" s="959">
        <f>'5. DL soc.econom. analīze'!V25*X$18</f>
        <v>0</v>
      </c>
      <c r="Y40" s="959">
        <f>'5. DL soc.econom. analīze'!W25*Y$18</f>
        <v>0</v>
      </c>
      <c r="Z40" s="959">
        <f>'5. DL soc.econom. analīze'!X25*Z$18</f>
        <v>0</v>
      </c>
      <c r="AA40" s="959">
        <f>'5. DL soc.econom. analīze'!Y25*AA$18</f>
        <v>0</v>
      </c>
      <c r="AB40" s="959">
        <f>'5. DL soc.econom. analīze'!Z25*AB$18</f>
        <v>0</v>
      </c>
      <c r="AC40" s="959">
        <f>'5. DL soc.econom. analīze'!AA25*AC$18</f>
        <v>0</v>
      </c>
      <c r="AD40" s="959">
        <f>'5. DL soc.econom. analīze'!AB25*AD$18</f>
        <v>0</v>
      </c>
      <c r="AE40" s="959">
        <f>'5. DL soc.econom. analīze'!AC25*AE$18</f>
        <v>0</v>
      </c>
      <c r="AF40" s="959">
        <f>'5. DL soc.econom. analīze'!AD25*AF$18</f>
        <v>0</v>
      </c>
      <c r="AG40" s="959">
        <f>'5. DL soc.econom. analīze'!AE25*AG$18</f>
        <v>0</v>
      </c>
      <c r="AH40" s="959">
        <f>'5. DL soc.econom. analīze'!AF25*AH$18</f>
        <v>0</v>
      </c>
      <c r="AI40" s="959">
        <f>'5. DL soc.econom. analīze'!AG25*AI$18</f>
        <v>0</v>
      </c>
      <c r="AJ40" s="248">
        <f t="shared" si="13"/>
        <v>0</v>
      </c>
    </row>
    <row r="41" spans="1:37">
      <c r="A41" s="30"/>
      <c r="B41" s="13" t="s">
        <v>23</v>
      </c>
      <c r="C41" s="13" t="s">
        <v>145</v>
      </c>
      <c r="D41" s="13"/>
      <c r="E41" s="90" t="s">
        <v>179</v>
      </c>
      <c r="F41" s="243">
        <f>F10*F18</f>
        <v>0</v>
      </c>
      <c r="G41" s="244">
        <f t="shared" ref="G41:AI41" si="14">G10*G18</f>
        <v>0</v>
      </c>
      <c r="H41" s="244">
        <f t="shared" si="14"/>
        <v>0</v>
      </c>
      <c r="I41" s="244">
        <f t="shared" si="14"/>
        <v>0</v>
      </c>
      <c r="J41" s="244">
        <f t="shared" si="14"/>
        <v>0</v>
      </c>
      <c r="K41" s="244">
        <f t="shared" si="14"/>
        <v>0</v>
      </c>
      <c r="L41" s="244">
        <f t="shared" si="14"/>
        <v>0</v>
      </c>
      <c r="M41" s="244">
        <f t="shared" si="14"/>
        <v>0</v>
      </c>
      <c r="N41" s="244">
        <f t="shared" si="14"/>
        <v>0</v>
      </c>
      <c r="O41" s="244">
        <f t="shared" si="14"/>
        <v>0</v>
      </c>
      <c r="P41" s="244">
        <f t="shared" si="14"/>
        <v>0</v>
      </c>
      <c r="Q41" s="244">
        <f t="shared" si="14"/>
        <v>0</v>
      </c>
      <c r="R41" s="244">
        <f t="shared" si="14"/>
        <v>0</v>
      </c>
      <c r="S41" s="244">
        <f t="shared" si="14"/>
        <v>0</v>
      </c>
      <c r="T41" s="244">
        <f t="shared" si="14"/>
        <v>0</v>
      </c>
      <c r="U41" s="244">
        <f t="shared" si="14"/>
        <v>0</v>
      </c>
      <c r="V41" s="244">
        <f t="shared" si="14"/>
        <v>0</v>
      </c>
      <c r="W41" s="244">
        <f t="shared" si="14"/>
        <v>0</v>
      </c>
      <c r="X41" s="244">
        <f t="shared" si="14"/>
        <v>0</v>
      </c>
      <c r="Y41" s="244">
        <f t="shared" si="14"/>
        <v>0</v>
      </c>
      <c r="Z41" s="244">
        <f t="shared" si="14"/>
        <v>0</v>
      </c>
      <c r="AA41" s="244">
        <f t="shared" si="14"/>
        <v>0</v>
      </c>
      <c r="AB41" s="244">
        <f t="shared" si="14"/>
        <v>0</v>
      </c>
      <c r="AC41" s="244">
        <f t="shared" si="14"/>
        <v>0</v>
      </c>
      <c r="AD41" s="244">
        <f t="shared" si="14"/>
        <v>0</v>
      </c>
      <c r="AE41" s="244">
        <f t="shared" si="14"/>
        <v>0</v>
      </c>
      <c r="AF41" s="244">
        <f t="shared" si="14"/>
        <v>0</v>
      </c>
      <c r="AG41" s="244">
        <f t="shared" si="14"/>
        <v>0</v>
      </c>
      <c r="AH41" s="244">
        <f t="shared" si="14"/>
        <v>0</v>
      </c>
      <c r="AI41" s="244">
        <f t="shared" si="14"/>
        <v>0</v>
      </c>
      <c r="AJ41" s="248">
        <f t="shared" si="9"/>
        <v>0</v>
      </c>
    </row>
    <row r="42" spans="1:37">
      <c r="A42" s="30"/>
      <c r="B42" s="13" t="s">
        <v>24</v>
      </c>
      <c r="C42" s="13" t="s">
        <v>146</v>
      </c>
      <c r="D42" s="13"/>
      <c r="E42" s="90" t="s">
        <v>179</v>
      </c>
      <c r="F42" s="243">
        <f>F11*F18</f>
        <v>0</v>
      </c>
      <c r="G42" s="244">
        <f t="shared" ref="G42:AI42" si="15">G11*G18</f>
        <v>0</v>
      </c>
      <c r="H42" s="244">
        <f t="shared" si="15"/>
        <v>0</v>
      </c>
      <c r="I42" s="244">
        <f t="shared" si="15"/>
        <v>0</v>
      </c>
      <c r="J42" s="244">
        <f t="shared" si="15"/>
        <v>0</v>
      </c>
      <c r="K42" s="244">
        <f t="shared" si="15"/>
        <v>0</v>
      </c>
      <c r="L42" s="244">
        <f t="shared" si="15"/>
        <v>0</v>
      </c>
      <c r="M42" s="244">
        <f t="shared" si="15"/>
        <v>0</v>
      </c>
      <c r="N42" s="244">
        <f t="shared" si="15"/>
        <v>0</v>
      </c>
      <c r="O42" s="244">
        <f t="shared" si="15"/>
        <v>0</v>
      </c>
      <c r="P42" s="244">
        <f t="shared" si="15"/>
        <v>0</v>
      </c>
      <c r="Q42" s="244">
        <f t="shared" si="15"/>
        <v>0</v>
      </c>
      <c r="R42" s="244">
        <f t="shared" si="15"/>
        <v>0</v>
      </c>
      <c r="S42" s="244">
        <f t="shared" si="15"/>
        <v>0</v>
      </c>
      <c r="T42" s="244">
        <f t="shared" si="15"/>
        <v>0</v>
      </c>
      <c r="U42" s="244">
        <f t="shared" si="15"/>
        <v>0</v>
      </c>
      <c r="V42" s="244">
        <f t="shared" si="15"/>
        <v>0</v>
      </c>
      <c r="W42" s="244">
        <f t="shared" si="15"/>
        <v>0</v>
      </c>
      <c r="X42" s="244">
        <f t="shared" si="15"/>
        <v>0</v>
      </c>
      <c r="Y42" s="244">
        <f t="shared" si="15"/>
        <v>0</v>
      </c>
      <c r="Z42" s="244">
        <f t="shared" si="15"/>
        <v>0</v>
      </c>
      <c r="AA42" s="244">
        <f t="shared" si="15"/>
        <v>0</v>
      </c>
      <c r="AB42" s="244">
        <f t="shared" si="15"/>
        <v>0</v>
      </c>
      <c r="AC42" s="244">
        <f t="shared" si="15"/>
        <v>0</v>
      </c>
      <c r="AD42" s="244">
        <f t="shared" si="15"/>
        <v>0</v>
      </c>
      <c r="AE42" s="244">
        <f t="shared" si="15"/>
        <v>0</v>
      </c>
      <c r="AF42" s="244">
        <f t="shared" si="15"/>
        <v>0</v>
      </c>
      <c r="AG42" s="244">
        <f t="shared" si="15"/>
        <v>0</v>
      </c>
      <c r="AH42" s="244">
        <f t="shared" si="15"/>
        <v>0</v>
      </c>
      <c r="AI42" s="244">
        <f t="shared" si="15"/>
        <v>0</v>
      </c>
      <c r="AJ42" s="248">
        <f t="shared" si="9"/>
        <v>0</v>
      </c>
    </row>
    <row r="43" spans="1:37">
      <c r="A43" s="13"/>
      <c r="B43" s="13" t="s">
        <v>26</v>
      </c>
      <c r="C43" s="19" t="s">
        <v>136</v>
      </c>
      <c r="D43" s="13"/>
      <c r="E43" s="90" t="s">
        <v>179</v>
      </c>
      <c r="F43" s="243">
        <f>F12*F18</f>
        <v>0</v>
      </c>
      <c r="G43" s="244">
        <f t="shared" ref="G43:AI43" si="16">G12*G18</f>
        <v>0</v>
      </c>
      <c r="H43" s="244">
        <f t="shared" si="16"/>
        <v>0</v>
      </c>
      <c r="I43" s="244">
        <f t="shared" si="16"/>
        <v>0</v>
      </c>
      <c r="J43" s="244">
        <f t="shared" si="16"/>
        <v>0</v>
      </c>
      <c r="K43" s="244">
        <f t="shared" si="16"/>
        <v>0</v>
      </c>
      <c r="L43" s="244">
        <f t="shared" si="16"/>
        <v>0</v>
      </c>
      <c r="M43" s="244">
        <f t="shared" si="16"/>
        <v>0</v>
      </c>
      <c r="N43" s="244">
        <f t="shared" si="16"/>
        <v>0</v>
      </c>
      <c r="O43" s="244">
        <f t="shared" si="16"/>
        <v>0</v>
      </c>
      <c r="P43" s="244">
        <f t="shared" si="16"/>
        <v>0</v>
      </c>
      <c r="Q43" s="244">
        <f t="shared" si="16"/>
        <v>0</v>
      </c>
      <c r="R43" s="244">
        <f t="shared" si="16"/>
        <v>0</v>
      </c>
      <c r="S43" s="244">
        <f t="shared" si="16"/>
        <v>0</v>
      </c>
      <c r="T43" s="244">
        <f t="shared" si="16"/>
        <v>0</v>
      </c>
      <c r="U43" s="244">
        <f t="shared" si="16"/>
        <v>0</v>
      </c>
      <c r="V43" s="244">
        <f t="shared" si="16"/>
        <v>0</v>
      </c>
      <c r="W43" s="244">
        <f t="shared" si="16"/>
        <v>0</v>
      </c>
      <c r="X43" s="244">
        <f t="shared" si="16"/>
        <v>0</v>
      </c>
      <c r="Y43" s="244">
        <f t="shared" si="16"/>
        <v>0</v>
      </c>
      <c r="Z43" s="244">
        <f t="shared" si="16"/>
        <v>0</v>
      </c>
      <c r="AA43" s="244">
        <f t="shared" si="16"/>
        <v>0</v>
      </c>
      <c r="AB43" s="244">
        <f t="shared" si="16"/>
        <v>0</v>
      </c>
      <c r="AC43" s="244">
        <f t="shared" si="16"/>
        <v>0</v>
      </c>
      <c r="AD43" s="244">
        <f t="shared" si="16"/>
        <v>0</v>
      </c>
      <c r="AE43" s="244">
        <f t="shared" si="16"/>
        <v>0</v>
      </c>
      <c r="AF43" s="244">
        <f t="shared" si="16"/>
        <v>0</v>
      </c>
      <c r="AG43" s="244">
        <f t="shared" si="16"/>
        <v>0</v>
      </c>
      <c r="AH43" s="244">
        <f t="shared" si="16"/>
        <v>0</v>
      </c>
      <c r="AI43" s="244">
        <f t="shared" si="16"/>
        <v>0</v>
      </c>
      <c r="AJ43" s="248">
        <f t="shared" si="9"/>
        <v>0</v>
      </c>
    </row>
    <row r="44" spans="1:37">
      <c r="A44" s="13"/>
      <c r="B44" s="13" t="s">
        <v>28</v>
      </c>
      <c r="C44" s="19" t="s">
        <v>29</v>
      </c>
      <c r="D44" s="33"/>
      <c r="E44" s="90" t="s">
        <v>179</v>
      </c>
      <c r="F44" s="245">
        <f>F13*F18</f>
        <v>0</v>
      </c>
      <c r="G44" s="246">
        <f t="shared" ref="G44:AI44" si="17">G13*G18</f>
        <v>0</v>
      </c>
      <c r="H44" s="246">
        <f t="shared" si="17"/>
        <v>0</v>
      </c>
      <c r="I44" s="246">
        <f t="shared" si="17"/>
        <v>0</v>
      </c>
      <c r="J44" s="246">
        <f t="shared" si="17"/>
        <v>0</v>
      </c>
      <c r="K44" s="246">
        <f t="shared" si="17"/>
        <v>0</v>
      </c>
      <c r="L44" s="246">
        <f t="shared" si="17"/>
        <v>0</v>
      </c>
      <c r="M44" s="246">
        <f t="shared" si="17"/>
        <v>0</v>
      </c>
      <c r="N44" s="246">
        <f t="shared" si="17"/>
        <v>0</v>
      </c>
      <c r="O44" s="246">
        <f t="shared" si="17"/>
        <v>0</v>
      </c>
      <c r="P44" s="246">
        <f t="shared" si="17"/>
        <v>0</v>
      </c>
      <c r="Q44" s="246">
        <f t="shared" si="17"/>
        <v>0</v>
      </c>
      <c r="R44" s="246">
        <f t="shared" si="17"/>
        <v>0</v>
      </c>
      <c r="S44" s="246">
        <f t="shared" si="17"/>
        <v>0</v>
      </c>
      <c r="T44" s="246">
        <f t="shared" si="17"/>
        <v>0</v>
      </c>
      <c r="U44" s="246">
        <f t="shared" si="17"/>
        <v>0</v>
      </c>
      <c r="V44" s="246">
        <f t="shared" si="17"/>
        <v>0</v>
      </c>
      <c r="W44" s="246">
        <f t="shared" si="17"/>
        <v>0</v>
      </c>
      <c r="X44" s="246">
        <f t="shared" si="17"/>
        <v>0</v>
      </c>
      <c r="Y44" s="246">
        <f t="shared" si="17"/>
        <v>0</v>
      </c>
      <c r="Z44" s="246">
        <f t="shared" si="17"/>
        <v>0</v>
      </c>
      <c r="AA44" s="246">
        <f t="shared" si="17"/>
        <v>0</v>
      </c>
      <c r="AB44" s="246">
        <f t="shared" si="17"/>
        <v>0</v>
      </c>
      <c r="AC44" s="246">
        <f t="shared" si="17"/>
        <v>0</v>
      </c>
      <c r="AD44" s="246">
        <f t="shared" si="17"/>
        <v>0</v>
      </c>
      <c r="AE44" s="246">
        <f t="shared" si="17"/>
        <v>0</v>
      </c>
      <c r="AF44" s="246">
        <f t="shared" si="17"/>
        <v>0</v>
      </c>
      <c r="AG44" s="246">
        <f t="shared" si="17"/>
        <v>0</v>
      </c>
      <c r="AH44" s="246">
        <f t="shared" si="17"/>
        <v>0</v>
      </c>
      <c r="AI44" s="246">
        <f t="shared" si="17"/>
        <v>0</v>
      </c>
      <c r="AJ44" s="249">
        <f>SUM(F44:AI44)</f>
        <v>0</v>
      </c>
    </row>
    <row r="45" spans="1:37">
      <c r="A45" s="32"/>
      <c r="B45" s="33"/>
      <c r="C45" s="63"/>
      <c r="D45" s="33"/>
      <c r="E45" s="90"/>
      <c r="F45" s="357"/>
      <c r="G45" s="357"/>
      <c r="H45" s="357"/>
      <c r="I45" s="357"/>
      <c r="J45" s="357"/>
      <c r="K45" s="357"/>
      <c r="L45" s="357"/>
      <c r="M45" s="357"/>
      <c r="N45" s="357"/>
      <c r="O45" s="357"/>
      <c r="P45" s="357"/>
      <c r="Q45" s="357"/>
      <c r="R45" s="357"/>
      <c r="S45" s="357"/>
      <c r="T45" s="357"/>
      <c r="U45" s="357"/>
      <c r="V45" s="357"/>
      <c r="W45" s="357"/>
      <c r="X45" s="357"/>
      <c r="Y45" s="357"/>
      <c r="Z45" s="357"/>
      <c r="AA45" s="357"/>
      <c r="AB45" s="357"/>
      <c r="AC45" s="357"/>
      <c r="AD45" s="357"/>
      <c r="AE45" s="357"/>
      <c r="AF45" s="357"/>
      <c r="AG45" s="357"/>
      <c r="AH45" s="357"/>
      <c r="AI45" s="357"/>
      <c r="AJ45" s="358"/>
    </row>
    <row r="46" spans="1:37" ht="15">
      <c r="A46" s="288">
        <v>3</v>
      </c>
      <c r="B46" s="289" t="s">
        <v>30</v>
      </c>
      <c r="C46" s="289"/>
      <c r="D46" s="289"/>
      <c r="E46" s="289"/>
      <c r="F46" s="289"/>
      <c r="G46" s="290"/>
      <c r="H46" s="290"/>
      <c r="I46" s="290"/>
      <c r="J46" s="290"/>
      <c r="K46" s="290"/>
      <c r="L46" s="290"/>
      <c r="M46" s="290"/>
      <c r="N46" s="290"/>
      <c r="O46" s="290"/>
      <c r="P46" s="290"/>
      <c r="Q46" s="290"/>
      <c r="R46" s="290"/>
      <c r="S46" s="290"/>
      <c r="T46" s="290"/>
      <c r="U46" s="290"/>
      <c r="V46" s="290"/>
      <c r="W46" s="290"/>
      <c r="X46" s="290"/>
      <c r="Y46" s="290"/>
      <c r="Z46" s="290"/>
      <c r="AA46" s="290"/>
      <c r="AB46" s="290"/>
      <c r="AC46" s="290"/>
      <c r="AD46" s="290"/>
      <c r="AE46" s="290"/>
      <c r="AF46" s="290"/>
      <c r="AG46" s="290"/>
      <c r="AH46" s="290"/>
      <c r="AI46" s="290"/>
      <c r="AJ46" s="291"/>
    </row>
    <row r="47" spans="1:37">
      <c r="A47" s="13"/>
      <c r="B47" s="13"/>
      <c r="C47" s="13"/>
      <c r="D47" s="13"/>
      <c r="E47" s="86"/>
      <c r="F47" s="86"/>
      <c r="G47" s="170" t="s">
        <v>31</v>
      </c>
      <c r="H47" s="169"/>
      <c r="I47" s="230" t="s">
        <v>32</v>
      </c>
      <c r="J47" s="228"/>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row>
    <row r="48" spans="1:37">
      <c r="A48" s="13"/>
      <c r="B48" s="13" t="s">
        <v>33</v>
      </c>
      <c r="C48" s="13" t="s">
        <v>106</v>
      </c>
      <c r="D48" s="13"/>
      <c r="E48" s="86"/>
      <c r="F48" s="86"/>
      <c r="G48" s="518">
        <f t="shared" ref="G48:G55" si="18">AJ6</f>
        <v>0</v>
      </c>
      <c r="H48" s="519"/>
      <c r="I48" s="518">
        <f>AJ19</f>
        <v>0</v>
      </c>
      <c r="J48" s="19"/>
      <c r="K48" s="35"/>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row>
    <row r="49" spans="1:37">
      <c r="A49" s="13"/>
      <c r="B49" s="13" t="s">
        <v>34</v>
      </c>
      <c r="C49" s="13" t="s">
        <v>107</v>
      </c>
      <c r="D49" s="13"/>
      <c r="E49" s="86"/>
      <c r="F49" s="86"/>
      <c r="G49" s="520">
        <f t="shared" si="18"/>
        <v>0</v>
      </c>
      <c r="H49" s="519"/>
      <c r="I49" s="520">
        <f>AJ29</f>
        <v>0</v>
      </c>
      <c r="J49" s="19"/>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row>
    <row r="50" spans="1:37">
      <c r="A50" s="13"/>
      <c r="B50" s="13" t="s">
        <v>35</v>
      </c>
      <c r="C50" s="13" t="s">
        <v>108</v>
      </c>
      <c r="D50" s="13"/>
      <c r="E50" s="86"/>
      <c r="F50" s="86"/>
      <c r="G50" s="520">
        <f t="shared" si="18"/>
        <v>0</v>
      </c>
      <c r="H50" s="519"/>
      <c r="I50" s="520">
        <f>AJ30</f>
        <v>0</v>
      </c>
      <c r="J50" s="19"/>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row>
    <row r="51" spans="1:37">
      <c r="A51" s="13"/>
      <c r="B51" s="13" t="s">
        <v>36</v>
      </c>
      <c r="C51" s="13" t="s">
        <v>109</v>
      </c>
      <c r="D51" s="13"/>
      <c r="E51" s="86"/>
      <c r="F51" s="86"/>
      <c r="G51" s="520">
        <f t="shared" si="18"/>
        <v>0</v>
      </c>
      <c r="H51" s="519"/>
      <c r="I51" s="520">
        <f>AJ31</f>
        <v>0</v>
      </c>
      <c r="J51" s="19"/>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row>
    <row r="52" spans="1:37">
      <c r="A52" s="13"/>
      <c r="B52" s="13" t="s">
        <v>37</v>
      </c>
      <c r="C52" s="13" t="s">
        <v>110</v>
      </c>
      <c r="D52" s="13"/>
      <c r="E52" s="86"/>
      <c r="F52" s="86"/>
      <c r="G52" s="520">
        <f t="shared" si="18"/>
        <v>0</v>
      </c>
      <c r="H52" s="519"/>
      <c r="I52" s="520">
        <f t="shared" ref="I52:I54" si="19">AJ41</f>
        <v>0</v>
      </c>
      <c r="J52" s="19"/>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row>
    <row r="53" spans="1:37">
      <c r="A53" s="13"/>
      <c r="B53" s="13" t="s">
        <v>81</v>
      </c>
      <c r="C53" s="13" t="s">
        <v>86</v>
      </c>
      <c r="D53" s="13"/>
      <c r="E53" s="86"/>
      <c r="F53" s="86"/>
      <c r="G53" s="520">
        <f t="shared" si="18"/>
        <v>0</v>
      </c>
      <c r="H53" s="519"/>
      <c r="I53" s="520">
        <f t="shared" si="19"/>
        <v>0</v>
      </c>
      <c r="J53" s="19"/>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row>
    <row r="54" spans="1:37">
      <c r="A54" s="13"/>
      <c r="B54" s="13" t="s">
        <v>64</v>
      </c>
      <c r="C54" s="13" t="s">
        <v>118</v>
      </c>
      <c r="D54" s="13"/>
      <c r="E54" s="86"/>
      <c r="F54" s="86"/>
      <c r="G54" s="520">
        <f t="shared" si="18"/>
        <v>0</v>
      </c>
      <c r="H54" s="519"/>
      <c r="I54" s="520">
        <f t="shared" si="19"/>
        <v>0</v>
      </c>
      <c r="J54" s="19"/>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row>
    <row r="55" spans="1:37">
      <c r="A55" s="13"/>
      <c r="B55" s="13" t="s">
        <v>138</v>
      </c>
      <c r="C55" s="13" t="s">
        <v>12</v>
      </c>
      <c r="D55" s="13"/>
      <c r="E55" s="86"/>
      <c r="F55" s="86"/>
      <c r="G55" s="521">
        <f t="shared" si="18"/>
        <v>0</v>
      </c>
      <c r="H55" s="519"/>
      <c r="I55" s="521">
        <f>AJ44</f>
        <v>0</v>
      </c>
      <c r="J55" s="19"/>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row>
    <row r="56" spans="1:37">
      <c r="A56" s="13"/>
      <c r="B56" s="13"/>
      <c r="C56" s="13"/>
      <c r="D56" s="13"/>
      <c r="E56" s="86"/>
      <c r="F56" s="86"/>
      <c r="G56" s="22"/>
      <c r="H56" s="22"/>
      <c r="I56" s="22"/>
      <c r="J56" s="19"/>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row>
    <row r="57" spans="1:37" ht="15">
      <c r="A57" s="290">
        <v>4</v>
      </c>
      <c r="B57" s="327" t="s">
        <v>38</v>
      </c>
      <c r="C57" s="290"/>
      <c r="D57" s="295"/>
      <c r="E57" s="290"/>
      <c r="F57" s="290"/>
      <c r="G57" s="290"/>
      <c r="H57" s="290"/>
      <c r="I57" s="290"/>
      <c r="J57" s="290"/>
      <c r="K57" s="290"/>
      <c r="L57" s="290"/>
      <c r="M57" s="290"/>
      <c r="N57" s="290"/>
      <c r="O57" s="290"/>
      <c r="P57" s="290"/>
      <c r="Q57" s="290"/>
      <c r="R57" s="290"/>
      <c r="S57" s="290"/>
      <c r="T57" s="290"/>
      <c r="U57" s="290"/>
      <c r="V57" s="290"/>
      <c r="W57" s="290"/>
      <c r="X57" s="290"/>
      <c r="Y57" s="290"/>
      <c r="Z57" s="290"/>
      <c r="AA57" s="290"/>
      <c r="AB57" s="290"/>
      <c r="AC57" s="290"/>
      <c r="AD57" s="290"/>
      <c r="AE57" s="290"/>
      <c r="AF57" s="290"/>
      <c r="AG57" s="290"/>
      <c r="AH57" s="290"/>
      <c r="AI57" s="290"/>
      <c r="AJ57" s="291"/>
    </row>
    <row r="58" spans="1:37">
      <c r="A58" s="13"/>
      <c r="B58" s="13" t="s">
        <v>39</v>
      </c>
      <c r="C58" s="13" t="s">
        <v>57</v>
      </c>
      <c r="D58" s="13"/>
      <c r="E58" s="87"/>
      <c r="F58" s="87"/>
      <c r="G58" s="522">
        <f>I55</f>
        <v>0</v>
      </c>
      <c r="H58" s="13"/>
      <c r="I58" s="13"/>
      <c r="J58" s="13"/>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row>
    <row r="59" spans="1:37">
      <c r="A59" s="13"/>
      <c r="B59" s="13" t="s">
        <v>56</v>
      </c>
      <c r="C59" s="13" t="s">
        <v>449</v>
      </c>
      <c r="D59" s="13"/>
      <c r="E59" s="87"/>
      <c r="F59" s="87"/>
      <c r="G59" s="415" t="e">
        <f>IRR(F13:AI13)</f>
        <v>#NUM!</v>
      </c>
      <c r="H59" s="13"/>
      <c r="I59" s="13"/>
      <c r="J59" s="13"/>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row>
    <row r="60" spans="1:37">
      <c r="A60" s="250"/>
      <c r="B60" s="13" t="s">
        <v>41</v>
      </c>
      <c r="C60" s="250" t="s">
        <v>59</v>
      </c>
      <c r="D60" s="250"/>
      <c r="E60" s="87"/>
      <c r="F60" s="87"/>
      <c r="G60" s="326" t="e">
        <f>I50/ABS(I54)</f>
        <v>#DIV/0!</v>
      </c>
      <c r="H60" s="250"/>
      <c r="I60" s="250"/>
      <c r="J60" s="250"/>
    </row>
    <row r="61" spans="1:37">
      <c r="A61" s="250"/>
      <c r="B61" s="13"/>
      <c r="C61" s="250"/>
      <c r="D61" s="250"/>
      <c r="E61" s="87"/>
      <c r="F61" s="250"/>
      <c r="G61" s="250"/>
      <c r="H61" s="250"/>
      <c r="I61" s="250"/>
      <c r="J61" s="250"/>
    </row>
    <row r="62" spans="1:37" ht="15">
      <c r="A62" s="290"/>
      <c r="B62" s="327"/>
      <c r="C62" s="290"/>
      <c r="D62" s="295"/>
      <c r="E62" s="290"/>
      <c r="F62" s="290"/>
      <c r="G62" s="290"/>
      <c r="H62" s="290"/>
      <c r="I62" s="290"/>
      <c r="J62" s="290"/>
      <c r="K62" s="290"/>
      <c r="L62" s="290"/>
      <c r="M62" s="290"/>
      <c r="N62" s="290"/>
      <c r="O62" s="290"/>
      <c r="P62" s="290"/>
      <c r="Q62" s="290"/>
      <c r="R62" s="290"/>
      <c r="S62" s="290"/>
      <c r="T62" s="290"/>
      <c r="U62" s="290"/>
      <c r="V62" s="290"/>
      <c r="W62" s="290"/>
      <c r="X62" s="290"/>
      <c r="Y62" s="290"/>
      <c r="Z62" s="290"/>
      <c r="AA62" s="290"/>
      <c r="AB62" s="290"/>
      <c r="AC62" s="290"/>
      <c r="AD62" s="290"/>
      <c r="AE62" s="290"/>
      <c r="AF62" s="290"/>
      <c r="AG62" s="290"/>
      <c r="AH62" s="290"/>
      <c r="AI62" s="290"/>
      <c r="AJ62" s="291"/>
    </row>
    <row r="63" spans="1:37">
      <c r="D63" s="12"/>
      <c r="G63" s="93"/>
    </row>
    <row r="64" spans="1:37">
      <c r="C64" s="93"/>
      <c r="D64" s="12"/>
      <c r="G64" s="397"/>
    </row>
    <row r="65" spans="4:11">
      <c r="D65" s="12"/>
      <c r="G65" s="398"/>
    </row>
    <row r="66" spans="4:11">
      <c r="D66" s="12"/>
      <c r="G66" s="399"/>
    </row>
    <row r="67" spans="4:11">
      <c r="D67" s="12"/>
      <c r="G67" s="397"/>
    </row>
    <row r="68" spans="4:11">
      <c r="G68" s="398"/>
    </row>
    <row r="69" spans="4:11">
      <c r="G69" s="399"/>
    </row>
    <row r="77" spans="4:11">
      <c r="K77" s="36"/>
    </row>
  </sheetData>
  <sheetProtection algorithmName="SHA-512" hashValue="vGhfYiziShibTF8Bx2yFgDmisAJvrhnDOzjE1IcGKwTLtc/5uW3OaIf0qG3rBP3Wlijww9pfq4TPNLQWt1JAfA==" saltValue="B8DXhxOG4CAx24HNun4Krw==" spinCount="100000" sheet="1" formatCells="0" formatColumns="0" formatRows="0"/>
  <mergeCells count="2">
    <mergeCell ref="A1:F1"/>
    <mergeCell ref="A2:F2"/>
  </mergeCells>
  <phoneticPr fontId="8" type="noConversion"/>
  <dataValidations count="1">
    <dataValidation type="decimal" allowBlank="1" showInputMessage="1" showErrorMessage="1" sqref="F16">
      <formula1>0</formula1>
      <formula2>100</formula2>
    </dataValidation>
  </dataValidations>
  <printOptions horizontalCentered="1"/>
  <pageMargins left="0.11811023622047245" right="0.11811023622047245" top="0.98425196850393704" bottom="0.98425196850393704" header="0.51181102362204722" footer="0.51181102362204722"/>
  <pageSetup paperSize="8" scale="46" orientation="landscape" r:id="rId1"/>
  <headerFooter alignWithMargins="0">
    <oddHeader>&amp;CSociālekonomiskā analīze&amp;R7.pielikums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6"/>
    <pageSetUpPr fitToPage="1"/>
  </sheetPr>
  <dimension ref="A1:BQ411"/>
  <sheetViews>
    <sheetView showGridLines="0" zoomScale="90" zoomScaleNormal="90" workbookViewId="0">
      <pane xSplit="2" ySplit="4" topLeftCell="C5" activePane="bottomRight" state="frozen"/>
      <selection activeCell="M28" sqref="M28"/>
      <selection pane="topRight" activeCell="M28" sqref="M28"/>
      <selection pane="bottomLeft" activeCell="M28" sqref="M28"/>
      <selection pane="bottomRight" sqref="A1:B1"/>
    </sheetView>
  </sheetViews>
  <sheetFormatPr defaultRowHeight="12.75"/>
  <cols>
    <col min="1" max="1" width="8.42578125" style="39" customWidth="1"/>
    <col min="2" max="2" width="64.140625" style="39" customWidth="1"/>
    <col min="3" max="3" width="10.28515625" style="39" customWidth="1"/>
    <col min="4" max="4" width="12.140625" style="39" customWidth="1"/>
    <col min="5" max="5" width="9.42578125" style="39" customWidth="1"/>
    <col min="6" max="6" width="12.140625" style="39" customWidth="1"/>
    <col min="7" max="7" width="13.28515625" style="39" customWidth="1"/>
    <col min="8" max="8" width="12.42578125" style="39" customWidth="1"/>
    <col min="9" max="10" width="12.85546875" style="39" customWidth="1"/>
    <col min="11" max="26" width="11.28515625" style="39" customWidth="1"/>
    <col min="27" max="69" width="9.140625" style="69"/>
    <col min="70" max="16384" width="9.140625" style="39"/>
  </cols>
  <sheetData>
    <row r="1" spans="1:69" s="417" customFormat="1" ht="27" customHeight="1">
      <c r="A1" s="1008" t="s">
        <v>510</v>
      </c>
      <c r="B1" s="1008"/>
      <c r="D1" s="1014" t="s">
        <v>749</v>
      </c>
      <c r="E1" s="1014"/>
      <c r="F1" s="1014"/>
      <c r="G1" s="1014"/>
      <c r="H1" s="1014"/>
      <c r="I1" s="1014"/>
      <c r="J1" s="1014"/>
      <c r="K1" s="1014"/>
      <c r="L1" s="1014"/>
      <c r="M1" s="1014"/>
      <c r="N1" s="1014"/>
      <c r="O1" s="1014"/>
      <c r="P1" s="1014"/>
      <c r="Q1" s="1014"/>
      <c r="R1" s="1014"/>
      <c r="S1" s="1014"/>
      <c r="T1" s="1014"/>
      <c r="U1" s="1014"/>
      <c r="V1" s="1014"/>
      <c r="W1" s="416"/>
      <c r="X1" s="416"/>
      <c r="Y1" s="416"/>
      <c r="Z1" s="416"/>
      <c r="AA1" s="416"/>
      <c r="AB1" s="416"/>
      <c r="AC1" s="416"/>
      <c r="AD1" s="416"/>
      <c r="AE1" s="416"/>
      <c r="AF1" s="416"/>
      <c r="AG1" s="416"/>
      <c r="AH1" s="416"/>
      <c r="AI1" s="416"/>
      <c r="AJ1" s="416"/>
      <c r="AK1" s="416"/>
      <c r="AL1" s="416"/>
      <c r="AM1" s="416"/>
      <c r="AN1" s="416"/>
      <c r="AO1" s="416"/>
      <c r="AP1" s="416"/>
      <c r="AQ1" s="416"/>
      <c r="AR1" s="416"/>
      <c r="AS1" s="416"/>
      <c r="AT1" s="416"/>
      <c r="AU1" s="416"/>
      <c r="AV1" s="416"/>
      <c r="AW1" s="416"/>
      <c r="AX1" s="416"/>
      <c r="AY1" s="416"/>
      <c r="AZ1" s="416"/>
      <c r="BA1" s="416"/>
      <c r="BB1" s="416"/>
      <c r="BC1" s="416"/>
      <c r="BD1" s="416"/>
      <c r="BE1" s="416"/>
      <c r="BF1" s="416"/>
      <c r="BG1" s="416"/>
      <c r="BH1" s="416"/>
      <c r="BI1" s="416"/>
      <c r="BJ1" s="416"/>
      <c r="BK1" s="416"/>
      <c r="BL1" s="416"/>
      <c r="BM1" s="416"/>
      <c r="BN1" s="416"/>
      <c r="BO1" s="416"/>
      <c r="BP1" s="416"/>
      <c r="BQ1" s="416"/>
    </row>
    <row r="2" spans="1:69" ht="24.95" customHeight="1">
      <c r="A2" s="1009" t="s">
        <v>444</v>
      </c>
      <c r="B2" s="1009"/>
      <c r="C2" s="1009"/>
      <c r="D2" s="69"/>
      <c r="E2" s="69"/>
      <c r="F2" s="69"/>
      <c r="G2" s="69"/>
      <c r="H2" s="69"/>
      <c r="I2" s="69"/>
      <c r="J2" s="69"/>
      <c r="K2" s="69"/>
      <c r="L2" s="69"/>
      <c r="M2" s="69"/>
      <c r="N2" s="69"/>
      <c r="O2" s="69"/>
      <c r="P2" s="69"/>
      <c r="Q2" s="69"/>
      <c r="R2" s="69"/>
      <c r="S2" s="69"/>
      <c r="T2" s="69"/>
      <c r="U2" s="69"/>
      <c r="V2" s="69"/>
      <c r="W2" s="69"/>
      <c r="X2" s="69"/>
      <c r="Y2" s="69"/>
      <c r="Z2" s="69"/>
    </row>
    <row r="3" spans="1:69">
      <c r="A3" s="1010" t="s">
        <v>162</v>
      </c>
      <c r="B3" s="1011" t="s">
        <v>191</v>
      </c>
      <c r="C3" s="1012" t="s">
        <v>454</v>
      </c>
      <c r="D3" s="1013" t="s">
        <v>192</v>
      </c>
      <c r="E3" s="1013"/>
      <c r="F3" s="1013" t="s">
        <v>213</v>
      </c>
      <c r="G3" s="1013"/>
      <c r="H3" s="971"/>
      <c r="I3" s="1013" t="s">
        <v>398</v>
      </c>
      <c r="J3" s="1013"/>
      <c r="K3" s="1013" t="str">
        <f>'Dati par projektu'!C9</f>
        <v>Izvēlieties gadu</v>
      </c>
      <c r="L3" s="1013"/>
      <c r="M3" s="1015" t="str">
        <f>IF(OR(K3&gt;=2022,K3="X"),"X",K3+1)</f>
        <v>X</v>
      </c>
      <c r="N3" s="1015"/>
      <c r="O3" s="1015" t="str">
        <f t="shared" ref="O3" si="0">IF(OR(M3&gt;=2022,M3="X"),"X",M3+1)</f>
        <v>X</v>
      </c>
      <c r="P3" s="1015"/>
      <c r="Q3" s="1015" t="str">
        <f t="shared" ref="Q3" si="1">IF(OR(O3&gt;=2022,O3="X"),"X",O3+1)</f>
        <v>X</v>
      </c>
      <c r="R3" s="1015"/>
      <c r="S3" s="1015" t="str">
        <f t="shared" ref="S3" si="2">IF(OR(Q3&gt;=2022,Q3="X"),"X",Q3+1)</f>
        <v>X</v>
      </c>
      <c r="T3" s="1015"/>
      <c r="U3" s="1015" t="str">
        <f t="shared" ref="U3" si="3">IF(OR(S3&gt;=2022,S3="X"),"X",S3+1)</f>
        <v>X</v>
      </c>
      <c r="V3" s="1015"/>
      <c r="W3" s="1015" t="str">
        <f t="shared" ref="W3" si="4">IF(OR(U3&gt;=2022,U3="X"),"X",U3+1)</f>
        <v>X</v>
      </c>
      <c r="X3" s="1015"/>
      <c r="Y3" s="1015" t="str">
        <f t="shared" ref="Y3" si="5">IF(OR(W3&gt;=2022,W3="X"),"X",W3+1)</f>
        <v>X</v>
      </c>
      <c r="Z3" s="1015"/>
      <c r="AF3" s="419"/>
      <c r="AG3" s="419"/>
      <c r="AH3" s="419"/>
      <c r="AI3" s="419"/>
      <c r="AJ3" s="419"/>
      <c r="AK3" s="419"/>
      <c r="AL3" s="419"/>
      <c r="AM3" s="419"/>
      <c r="AN3" s="419"/>
      <c r="AO3" s="419"/>
      <c r="AP3" s="419"/>
      <c r="AQ3" s="419"/>
      <c r="AR3" s="419"/>
      <c r="AS3" s="419"/>
      <c r="AT3" s="419"/>
      <c r="AU3" s="419"/>
      <c r="AW3" s="420">
        <v>0.55000000000000004</v>
      </c>
    </row>
    <row r="4" spans="1:69" ht="38.25">
      <c r="A4" s="1010"/>
      <c r="B4" s="1011" t="s">
        <v>195</v>
      </c>
      <c r="C4" s="1012"/>
      <c r="D4" s="970" t="s">
        <v>179</v>
      </c>
      <c r="E4" s="970" t="s">
        <v>15</v>
      </c>
      <c r="F4" s="970" t="s">
        <v>193</v>
      </c>
      <c r="G4" s="970" t="s">
        <v>194</v>
      </c>
      <c r="H4" s="971" t="s">
        <v>216</v>
      </c>
      <c r="I4" s="422" t="s">
        <v>214</v>
      </c>
      <c r="J4" s="422" t="s">
        <v>215</v>
      </c>
      <c r="K4" s="422" t="s">
        <v>214</v>
      </c>
      <c r="L4" s="422" t="s">
        <v>215</v>
      </c>
      <c r="M4" s="422" t="s">
        <v>214</v>
      </c>
      <c r="N4" s="422" t="s">
        <v>215</v>
      </c>
      <c r="O4" s="422" t="s">
        <v>214</v>
      </c>
      <c r="P4" s="422" t="s">
        <v>215</v>
      </c>
      <c r="Q4" s="422" t="s">
        <v>214</v>
      </c>
      <c r="R4" s="422" t="s">
        <v>215</v>
      </c>
      <c r="S4" s="422" t="s">
        <v>214</v>
      </c>
      <c r="T4" s="422" t="s">
        <v>215</v>
      </c>
      <c r="U4" s="422" t="s">
        <v>214</v>
      </c>
      <c r="V4" s="422" t="s">
        <v>215</v>
      </c>
      <c r="W4" s="422" t="s">
        <v>214</v>
      </c>
      <c r="X4" s="422" t="s">
        <v>215</v>
      </c>
      <c r="Y4" s="422" t="s">
        <v>214</v>
      </c>
      <c r="Z4" s="422" t="s">
        <v>215</v>
      </c>
      <c r="AF4" s="419"/>
      <c r="AG4" s="419"/>
      <c r="AH4" s="419"/>
      <c r="AI4" s="419"/>
      <c r="AJ4" s="419"/>
      <c r="AK4" s="419"/>
      <c r="AL4" s="419"/>
      <c r="AM4" s="419"/>
      <c r="AN4" s="419"/>
      <c r="AO4" s="419"/>
      <c r="AP4" s="419"/>
      <c r="AQ4" s="419"/>
      <c r="AR4" s="419"/>
      <c r="AS4" s="419"/>
      <c r="AT4" s="419"/>
      <c r="AU4" s="419"/>
      <c r="AW4" s="420">
        <v>0.45</v>
      </c>
    </row>
    <row r="5" spans="1:69" s="34" customFormat="1" ht="13.5" customHeight="1">
      <c r="A5" s="939" t="s">
        <v>160</v>
      </c>
      <c r="B5" s="940" t="s">
        <v>713</v>
      </c>
      <c r="C5" s="945">
        <v>0.85</v>
      </c>
      <c r="D5" s="428">
        <f>SUM(F5:G5)</f>
        <v>0</v>
      </c>
      <c r="E5" s="943" t="e">
        <f t="shared" ref="E5:E35" si="6">D5/$D$35</f>
        <v>#DIV/0!</v>
      </c>
      <c r="F5" s="428">
        <f>SUM(I5,K5,M5,O5,Q5,S5,U5,W5,Y5)</f>
        <v>0</v>
      </c>
      <c r="G5" s="428">
        <f>SUM(J5,L5,N5,P5,R5,T5,V5,X5,Z5)</f>
        <v>0</v>
      </c>
      <c r="H5" s="428">
        <f>IF(C5&lt;1,F5*C5,0)</f>
        <v>0</v>
      </c>
      <c r="I5" s="333"/>
      <c r="J5" s="333"/>
      <c r="K5" s="333"/>
      <c r="L5" s="333"/>
      <c r="M5" s="333"/>
      <c r="N5" s="333"/>
      <c r="O5" s="333"/>
      <c r="P5" s="333"/>
      <c r="Q5" s="333"/>
      <c r="R5" s="333"/>
      <c r="S5" s="333"/>
      <c r="T5" s="333"/>
      <c r="U5" s="333"/>
      <c r="V5" s="333"/>
      <c r="W5" s="333"/>
      <c r="X5" s="333"/>
      <c r="Y5" s="333"/>
      <c r="Z5" s="333"/>
      <c r="AA5" s="69"/>
      <c r="AB5" s="69"/>
      <c r="AC5" s="69"/>
      <c r="AD5" s="69"/>
      <c r="AE5" s="69"/>
      <c r="AF5" s="419"/>
      <c r="AG5" s="419"/>
      <c r="AH5" s="419"/>
      <c r="AI5" s="419"/>
      <c r="AJ5" s="419"/>
      <c r="AK5" s="419"/>
      <c r="AL5" s="419"/>
      <c r="AM5" s="419"/>
      <c r="AN5" s="419"/>
      <c r="AO5" s="419"/>
      <c r="AP5" s="419"/>
      <c r="AQ5" s="419"/>
      <c r="AR5" s="419"/>
      <c r="AS5" s="419"/>
      <c r="AT5" s="419"/>
      <c r="AU5" s="419"/>
      <c r="AV5" s="69"/>
      <c r="AW5" s="420">
        <v>0.35</v>
      </c>
      <c r="AX5" s="69"/>
      <c r="AY5" s="69"/>
      <c r="AZ5" s="69"/>
      <c r="BA5" s="69"/>
      <c r="BB5" s="69"/>
      <c r="BC5" s="69"/>
      <c r="BD5" s="69"/>
      <c r="BE5" s="69"/>
      <c r="BF5" s="69"/>
      <c r="BG5" s="69"/>
      <c r="BH5" s="69"/>
      <c r="BI5" s="69"/>
      <c r="BJ5" s="69"/>
      <c r="BK5" s="69"/>
      <c r="BL5" s="69"/>
      <c r="BM5" s="69"/>
      <c r="BN5" s="69"/>
      <c r="BO5" s="69"/>
      <c r="BP5" s="69"/>
      <c r="BQ5" s="69"/>
    </row>
    <row r="6" spans="1:69" ht="13.5" customHeight="1">
      <c r="A6" s="939" t="s">
        <v>159</v>
      </c>
      <c r="B6" s="940" t="s">
        <v>487</v>
      </c>
      <c r="C6" s="945">
        <v>0.85</v>
      </c>
      <c r="D6" s="426">
        <f t="shared" ref="D6:D34" si="7">SUM(F6:G6)</f>
        <v>0</v>
      </c>
      <c r="E6" s="943" t="e">
        <f t="shared" si="6"/>
        <v>#DIV/0!</v>
      </c>
      <c r="F6" s="426">
        <f t="shared" ref="F6:F34" si="8">SUM(I6,K6,M6,O6,Q6,S6,U6,W6,Y6)</f>
        <v>0</v>
      </c>
      <c r="G6" s="426">
        <f t="shared" ref="G6:G34" si="9">SUM(J6,L6,N6,P6,R6,T6,V6,X6,Z6)</f>
        <v>0</v>
      </c>
      <c r="H6" s="426">
        <f t="shared" ref="H6:H35" si="10">IF(C6&lt;1,F6*C6,0)</f>
        <v>0</v>
      </c>
      <c r="I6" s="435">
        <f>SUM(I7)</f>
        <v>0</v>
      </c>
      <c r="J6" s="435">
        <f t="shared" ref="J6:Z6" si="11">SUM(J7)</f>
        <v>0</v>
      </c>
      <c r="K6" s="435">
        <f t="shared" si="11"/>
        <v>0</v>
      </c>
      <c r="L6" s="435">
        <f t="shared" si="11"/>
        <v>0</v>
      </c>
      <c r="M6" s="435">
        <f t="shared" si="11"/>
        <v>0</v>
      </c>
      <c r="N6" s="435">
        <f t="shared" si="11"/>
        <v>0</v>
      </c>
      <c r="O6" s="435">
        <f t="shared" si="11"/>
        <v>0</v>
      </c>
      <c r="P6" s="435">
        <f t="shared" si="11"/>
        <v>0</v>
      </c>
      <c r="Q6" s="435">
        <f t="shared" si="11"/>
        <v>0</v>
      </c>
      <c r="R6" s="435">
        <f t="shared" si="11"/>
        <v>0</v>
      </c>
      <c r="S6" s="435">
        <f t="shared" si="11"/>
        <v>0</v>
      </c>
      <c r="T6" s="435">
        <f t="shared" si="11"/>
        <v>0</v>
      </c>
      <c r="U6" s="435">
        <f t="shared" si="11"/>
        <v>0</v>
      </c>
      <c r="V6" s="435">
        <f t="shared" si="11"/>
        <v>0</v>
      </c>
      <c r="W6" s="435">
        <f t="shared" si="11"/>
        <v>0</v>
      </c>
      <c r="X6" s="435">
        <f t="shared" si="11"/>
        <v>0</v>
      </c>
      <c r="Y6" s="435">
        <f t="shared" si="11"/>
        <v>0</v>
      </c>
      <c r="Z6" s="435">
        <f t="shared" si="11"/>
        <v>0</v>
      </c>
      <c r="AF6" s="419"/>
      <c r="AG6" s="419"/>
      <c r="AH6" s="419"/>
      <c r="AI6" s="419"/>
      <c r="AJ6" s="419"/>
      <c r="AK6" s="419"/>
      <c r="AL6" s="419"/>
      <c r="AM6" s="419"/>
      <c r="AN6" s="419"/>
      <c r="AO6" s="419"/>
      <c r="AP6" s="419"/>
      <c r="AQ6" s="419"/>
      <c r="AR6" s="419"/>
      <c r="AS6" s="419"/>
      <c r="AT6" s="419"/>
      <c r="AU6" s="419"/>
      <c r="AW6" s="218"/>
    </row>
    <row r="7" spans="1:69" ht="13.5" customHeight="1">
      <c r="A7" s="941" t="s">
        <v>14</v>
      </c>
      <c r="B7" s="469" t="s">
        <v>750</v>
      </c>
      <c r="C7" s="946">
        <v>0.85</v>
      </c>
      <c r="D7" s="666">
        <f t="shared" si="7"/>
        <v>0</v>
      </c>
      <c r="E7" s="944" t="e">
        <f t="shared" si="6"/>
        <v>#DIV/0!</v>
      </c>
      <c r="F7" s="666">
        <f t="shared" si="8"/>
        <v>0</v>
      </c>
      <c r="G7" s="666">
        <f t="shared" si="9"/>
        <v>0</v>
      </c>
      <c r="H7" s="666">
        <f t="shared" si="10"/>
        <v>0</v>
      </c>
      <c r="I7" s="531"/>
      <c r="J7" s="531"/>
      <c r="K7" s="531"/>
      <c r="L7" s="531"/>
      <c r="M7" s="531"/>
      <c r="N7" s="531"/>
      <c r="O7" s="531"/>
      <c r="P7" s="531"/>
      <c r="Q7" s="531"/>
      <c r="R7" s="531"/>
      <c r="S7" s="531"/>
      <c r="T7" s="531"/>
      <c r="U7" s="531"/>
      <c r="V7" s="531"/>
      <c r="W7" s="531"/>
      <c r="X7" s="531"/>
      <c r="Y7" s="531"/>
      <c r="Z7" s="531"/>
      <c r="AF7" s="419"/>
      <c r="AG7" s="419"/>
      <c r="AH7" s="419"/>
      <c r="AI7" s="419"/>
      <c r="AJ7" s="419"/>
      <c r="AK7" s="419"/>
      <c r="AL7" s="419"/>
      <c r="AM7" s="419"/>
      <c r="AN7" s="419"/>
      <c r="AO7" s="419"/>
      <c r="AP7" s="419"/>
      <c r="AQ7" s="419"/>
      <c r="AR7" s="419"/>
      <c r="AS7" s="419"/>
      <c r="AT7" s="419"/>
      <c r="AU7" s="419"/>
      <c r="AW7" s="218"/>
    </row>
    <row r="8" spans="1:69" ht="13.5" customHeight="1">
      <c r="A8" s="939" t="s">
        <v>712</v>
      </c>
      <c r="B8" s="940" t="s">
        <v>237</v>
      </c>
      <c r="C8" s="945">
        <v>0.85</v>
      </c>
      <c r="D8" s="428">
        <f t="shared" si="7"/>
        <v>0</v>
      </c>
      <c r="E8" s="943" t="e">
        <f t="shared" si="6"/>
        <v>#DIV/0!</v>
      </c>
      <c r="F8" s="428">
        <f t="shared" si="8"/>
        <v>0</v>
      </c>
      <c r="G8" s="428">
        <f t="shared" si="9"/>
        <v>0</v>
      </c>
      <c r="H8" s="428">
        <f t="shared" si="10"/>
        <v>0</v>
      </c>
      <c r="I8" s="435">
        <f>SUM(I9)</f>
        <v>0</v>
      </c>
      <c r="J8" s="435">
        <f t="shared" ref="J8:Z8" si="12">SUM(J9)</f>
        <v>0</v>
      </c>
      <c r="K8" s="435">
        <f t="shared" si="12"/>
        <v>0</v>
      </c>
      <c r="L8" s="435">
        <f t="shared" si="12"/>
        <v>0</v>
      </c>
      <c r="M8" s="435">
        <f t="shared" si="12"/>
        <v>0</v>
      </c>
      <c r="N8" s="435">
        <f t="shared" si="12"/>
        <v>0</v>
      </c>
      <c r="O8" s="435">
        <f t="shared" si="12"/>
        <v>0</v>
      </c>
      <c r="P8" s="435">
        <f t="shared" si="12"/>
        <v>0</v>
      </c>
      <c r="Q8" s="435">
        <f t="shared" si="12"/>
        <v>0</v>
      </c>
      <c r="R8" s="435">
        <f t="shared" si="12"/>
        <v>0</v>
      </c>
      <c r="S8" s="435">
        <f t="shared" si="12"/>
        <v>0</v>
      </c>
      <c r="T8" s="435">
        <f t="shared" si="12"/>
        <v>0</v>
      </c>
      <c r="U8" s="435">
        <f t="shared" si="12"/>
        <v>0</v>
      </c>
      <c r="V8" s="435">
        <f t="shared" si="12"/>
        <v>0</v>
      </c>
      <c r="W8" s="435">
        <f t="shared" si="12"/>
        <v>0</v>
      </c>
      <c r="X8" s="435">
        <f t="shared" si="12"/>
        <v>0</v>
      </c>
      <c r="Y8" s="435">
        <f t="shared" si="12"/>
        <v>0</v>
      </c>
      <c r="Z8" s="435">
        <f t="shared" si="12"/>
        <v>0</v>
      </c>
      <c r="AF8" s="419"/>
      <c r="AG8" s="419"/>
      <c r="AH8" s="419"/>
      <c r="AI8" s="419"/>
      <c r="AJ8" s="419"/>
      <c r="AK8" s="419"/>
      <c r="AL8" s="419"/>
      <c r="AM8" s="419"/>
      <c r="AN8" s="419"/>
      <c r="AO8" s="419"/>
      <c r="AP8" s="419"/>
      <c r="AQ8" s="419"/>
      <c r="AR8" s="419"/>
      <c r="AS8" s="419"/>
      <c r="AT8" s="419"/>
      <c r="AU8" s="419"/>
      <c r="AW8" s="218"/>
    </row>
    <row r="9" spans="1:69" ht="13.5" customHeight="1">
      <c r="A9" s="939" t="s">
        <v>105</v>
      </c>
      <c r="B9" s="940" t="s">
        <v>239</v>
      </c>
      <c r="C9" s="945">
        <v>0.85</v>
      </c>
      <c r="D9" s="428">
        <f t="shared" si="7"/>
        <v>0</v>
      </c>
      <c r="E9" s="943" t="e">
        <f t="shared" si="6"/>
        <v>#DIV/0!</v>
      </c>
      <c r="F9" s="428">
        <f t="shared" si="8"/>
        <v>0</v>
      </c>
      <c r="G9" s="428">
        <f t="shared" si="9"/>
        <v>0</v>
      </c>
      <c r="H9" s="428">
        <f t="shared" si="10"/>
        <v>0</v>
      </c>
      <c r="I9" s="435">
        <f>SUM(I10:I11)</f>
        <v>0</v>
      </c>
      <c r="J9" s="435">
        <f t="shared" ref="J9:Z9" si="13">SUM(J10:J11)</f>
        <v>0</v>
      </c>
      <c r="K9" s="435">
        <f t="shared" si="13"/>
        <v>0</v>
      </c>
      <c r="L9" s="435">
        <f t="shared" si="13"/>
        <v>0</v>
      </c>
      <c r="M9" s="435">
        <f t="shared" si="13"/>
        <v>0</v>
      </c>
      <c r="N9" s="435">
        <f t="shared" si="13"/>
        <v>0</v>
      </c>
      <c r="O9" s="435">
        <f t="shared" si="13"/>
        <v>0</v>
      </c>
      <c r="P9" s="435">
        <f t="shared" si="13"/>
        <v>0</v>
      </c>
      <c r="Q9" s="435">
        <f t="shared" si="13"/>
        <v>0</v>
      </c>
      <c r="R9" s="435">
        <f t="shared" si="13"/>
        <v>0</v>
      </c>
      <c r="S9" s="435">
        <f t="shared" si="13"/>
        <v>0</v>
      </c>
      <c r="T9" s="435">
        <f t="shared" si="13"/>
        <v>0</v>
      </c>
      <c r="U9" s="435">
        <f t="shared" si="13"/>
        <v>0</v>
      </c>
      <c r="V9" s="435">
        <f t="shared" si="13"/>
        <v>0</v>
      </c>
      <c r="W9" s="435">
        <f t="shared" si="13"/>
        <v>0</v>
      </c>
      <c r="X9" s="435">
        <f t="shared" si="13"/>
        <v>0</v>
      </c>
      <c r="Y9" s="435">
        <f t="shared" si="13"/>
        <v>0</v>
      </c>
      <c r="Z9" s="435">
        <f t="shared" si="13"/>
        <v>0</v>
      </c>
      <c r="AF9" s="419"/>
      <c r="AG9" s="419"/>
      <c r="AH9" s="419"/>
      <c r="AI9" s="419"/>
      <c r="AJ9" s="419"/>
      <c r="AK9" s="419"/>
      <c r="AL9" s="419"/>
      <c r="AM9" s="419"/>
      <c r="AN9" s="419"/>
      <c r="AO9" s="419"/>
      <c r="AP9" s="419"/>
      <c r="AQ9" s="419"/>
      <c r="AR9" s="419"/>
      <c r="AS9" s="419"/>
      <c r="AT9" s="419"/>
      <c r="AU9" s="419"/>
      <c r="AW9" s="218"/>
    </row>
    <row r="10" spans="1:69" ht="13.5" customHeight="1">
      <c r="A10" s="941" t="s">
        <v>717</v>
      </c>
      <c r="B10" s="469" t="s">
        <v>714</v>
      </c>
      <c r="C10" s="946">
        <v>0.85</v>
      </c>
      <c r="D10" s="439">
        <f t="shared" si="7"/>
        <v>0</v>
      </c>
      <c r="E10" s="944" t="e">
        <f t="shared" si="6"/>
        <v>#DIV/0!</v>
      </c>
      <c r="F10" s="439">
        <f t="shared" si="8"/>
        <v>0</v>
      </c>
      <c r="G10" s="439">
        <f t="shared" si="9"/>
        <v>0</v>
      </c>
      <c r="H10" s="439">
        <f t="shared" si="10"/>
        <v>0</v>
      </c>
      <c r="I10" s="531"/>
      <c r="J10" s="531"/>
      <c r="K10" s="531"/>
      <c r="L10" s="531"/>
      <c r="M10" s="531"/>
      <c r="N10" s="531"/>
      <c r="O10" s="531"/>
      <c r="P10" s="531"/>
      <c r="Q10" s="531"/>
      <c r="R10" s="531"/>
      <c r="S10" s="531"/>
      <c r="T10" s="531"/>
      <c r="U10" s="531"/>
      <c r="V10" s="531"/>
      <c r="W10" s="531"/>
      <c r="X10" s="531"/>
      <c r="Y10" s="531"/>
      <c r="Z10" s="531"/>
      <c r="AF10" s="419"/>
      <c r="AG10" s="419"/>
      <c r="AH10" s="419"/>
      <c r="AI10" s="419"/>
      <c r="AJ10" s="419"/>
      <c r="AK10" s="419"/>
      <c r="AL10" s="419"/>
      <c r="AM10" s="419"/>
      <c r="AN10" s="419"/>
      <c r="AO10" s="419"/>
      <c r="AP10" s="419"/>
      <c r="AQ10" s="419"/>
      <c r="AR10" s="419"/>
      <c r="AS10" s="419"/>
      <c r="AT10" s="419"/>
      <c r="AU10" s="419"/>
      <c r="AW10" s="218"/>
    </row>
    <row r="11" spans="1:69" ht="13.5" customHeight="1">
      <c r="A11" s="941" t="s">
        <v>718</v>
      </c>
      <c r="B11" s="469" t="s">
        <v>715</v>
      </c>
      <c r="C11" s="946">
        <v>0.85</v>
      </c>
      <c r="D11" s="439">
        <f t="shared" si="7"/>
        <v>0</v>
      </c>
      <c r="E11" s="944" t="e">
        <f t="shared" si="6"/>
        <v>#DIV/0!</v>
      </c>
      <c r="F11" s="439">
        <f t="shared" si="8"/>
        <v>0</v>
      </c>
      <c r="G11" s="439">
        <f t="shared" si="9"/>
        <v>0</v>
      </c>
      <c r="H11" s="439">
        <f t="shared" si="10"/>
        <v>0</v>
      </c>
      <c r="I11" s="531"/>
      <c r="J11" s="531"/>
      <c r="K11" s="531"/>
      <c r="L11" s="531"/>
      <c r="M11" s="531"/>
      <c r="N11" s="531"/>
      <c r="O11" s="531"/>
      <c r="P11" s="531"/>
      <c r="Q11" s="531"/>
      <c r="R11" s="531"/>
      <c r="S11" s="531"/>
      <c r="T11" s="531"/>
      <c r="U11" s="531"/>
      <c r="V11" s="531"/>
      <c r="W11" s="531"/>
      <c r="X11" s="531"/>
      <c r="Y11" s="531"/>
      <c r="Z11" s="531"/>
      <c r="AF11" s="419"/>
      <c r="AG11" s="419"/>
      <c r="AH11" s="419"/>
      <c r="AI11" s="419"/>
      <c r="AJ11" s="419"/>
      <c r="AK11" s="419"/>
      <c r="AL11" s="419"/>
      <c r="AM11" s="419"/>
      <c r="AN11" s="419"/>
      <c r="AO11" s="419"/>
      <c r="AP11" s="419"/>
      <c r="AQ11" s="419"/>
      <c r="AR11" s="419"/>
      <c r="AS11" s="419"/>
      <c r="AT11" s="419"/>
      <c r="AU11" s="419"/>
      <c r="AW11" s="218"/>
    </row>
    <row r="12" spans="1:69" ht="13.5" customHeight="1">
      <c r="A12" s="939" t="s">
        <v>514</v>
      </c>
      <c r="B12" s="940" t="s">
        <v>241</v>
      </c>
      <c r="C12" s="945">
        <v>0.85</v>
      </c>
      <c r="D12" s="428">
        <f t="shared" si="7"/>
        <v>0</v>
      </c>
      <c r="E12" s="943" t="e">
        <f t="shared" si="6"/>
        <v>#DIV/0!</v>
      </c>
      <c r="F12" s="428">
        <f t="shared" si="8"/>
        <v>0</v>
      </c>
      <c r="G12" s="428">
        <f t="shared" si="9"/>
        <v>0</v>
      </c>
      <c r="H12" s="428">
        <f t="shared" si="10"/>
        <v>0</v>
      </c>
      <c r="I12" s="442">
        <f>SUM(I13,I14,I15,I19,I23)</f>
        <v>0</v>
      </c>
      <c r="J12" s="442">
        <f t="shared" ref="J12:Z12" si="14">SUM(J13,J14,J15,J19,J23)</f>
        <v>0</v>
      </c>
      <c r="K12" s="442">
        <f t="shared" si="14"/>
        <v>0</v>
      </c>
      <c r="L12" s="442">
        <f t="shared" si="14"/>
        <v>0</v>
      </c>
      <c r="M12" s="442">
        <f t="shared" si="14"/>
        <v>0</v>
      </c>
      <c r="N12" s="442">
        <f t="shared" si="14"/>
        <v>0</v>
      </c>
      <c r="O12" s="442">
        <f t="shared" si="14"/>
        <v>0</v>
      </c>
      <c r="P12" s="442">
        <f t="shared" si="14"/>
        <v>0</v>
      </c>
      <c r="Q12" s="442">
        <f t="shared" si="14"/>
        <v>0</v>
      </c>
      <c r="R12" s="442">
        <f t="shared" si="14"/>
        <v>0</v>
      </c>
      <c r="S12" s="442">
        <f t="shared" si="14"/>
        <v>0</v>
      </c>
      <c r="T12" s="442">
        <f t="shared" si="14"/>
        <v>0</v>
      </c>
      <c r="U12" s="442">
        <f t="shared" si="14"/>
        <v>0</v>
      </c>
      <c r="V12" s="442">
        <f t="shared" si="14"/>
        <v>0</v>
      </c>
      <c r="W12" s="442">
        <f t="shared" si="14"/>
        <v>0</v>
      </c>
      <c r="X12" s="442">
        <f t="shared" si="14"/>
        <v>0</v>
      </c>
      <c r="Y12" s="442">
        <f t="shared" si="14"/>
        <v>0</v>
      </c>
      <c r="Z12" s="442">
        <f t="shared" si="14"/>
        <v>0</v>
      </c>
      <c r="AF12" s="419"/>
      <c r="AG12" s="419"/>
      <c r="AH12" s="419"/>
      <c r="AI12" s="419"/>
      <c r="AJ12" s="419"/>
      <c r="AK12" s="419"/>
      <c r="AL12" s="419"/>
      <c r="AM12" s="419"/>
      <c r="AN12" s="419"/>
      <c r="AO12" s="419"/>
      <c r="AP12" s="419"/>
      <c r="AQ12" s="419"/>
      <c r="AR12" s="419"/>
      <c r="AS12" s="419"/>
      <c r="AT12" s="419"/>
      <c r="AU12" s="419"/>
    </row>
    <row r="13" spans="1:69" ht="13.5" customHeight="1">
      <c r="A13" s="941" t="s">
        <v>242</v>
      </c>
      <c r="B13" s="469" t="s">
        <v>721</v>
      </c>
      <c r="C13" s="946">
        <v>0.85</v>
      </c>
      <c r="D13" s="439">
        <f t="shared" si="7"/>
        <v>0</v>
      </c>
      <c r="E13" s="944" t="e">
        <f t="shared" si="6"/>
        <v>#DIV/0!</v>
      </c>
      <c r="F13" s="439">
        <f t="shared" si="8"/>
        <v>0</v>
      </c>
      <c r="G13" s="439">
        <f t="shared" si="9"/>
        <v>0</v>
      </c>
      <c r="H13" s="553">
        <f t="shared" si="10"/>
        <v>0</v>
      </c>
      <c r="I13" s="531"/>
      <c r="J13" s="531"/>
      <c r="K13" s="531"/>
      <c r="L13" s="531"/>
      <c r="M13" s="531"/>
      <c r="N13" s="531"/>
      <c r="O13" s="531"/>
      <c r="P13" s="531"/>
      <c r="Q13" s="531"/>
      <c r="R13" s="531"/>
      <c r="S13" s="531"/>
      <c r="T13" s="531"/>
      <c r="U13" s="531"/>
      <c r="V13" s="531"/>
      <c r="W13" s="531"/>
      <c r="X13" s="531"/>
      <c r="Y13" s="531"/>
      <c r="Z13" s="531"/>
      <c r="AF13" s="419"/>
      <c r="AG13" s="419"/>
      <c r="AH13" s="419"/>
      <c r="AI13" s="419"/>
      <c r="AJ13" s="419"/>
      <c r="AK13" s="419"/>
      <c r="AL13" s="419"/>
      <c r="AM13" s="419"/>
      <c r="AN13" s="419"/>
      <c r="AO13" s="419"/>
      <c r="AP13" s="419"/>
      <c r="AQ13" s="419"/>
      <c r="AR13" s="419"/>
      <c r="AS13" s="419"/>
      <c r="AT13" s="419"/>
      <c r="AU13" s="419"/>
    </row>
    <row r="14" spans="1:69" ht="13.5" customHeight="1">
      <c r="A14" s="941" t="s">
        <v>719</v>
      </c>
      <c r="B14" s="469" t="s">
        <v>720</v>
      </c>
      <c r="C14" s="946">
        <v>0.85</v>
      </c>
      <c r="D14" s="439">
        <f t="shared" si="7"/>
        <v>0</v>
      </c>
      <c r="E14" s="944" t="e">
        <f t="shared" si="6"/>
        <v>#DIV/0!</v>
      </c>
      <c r="F14" s="439">
        <f t="shared" si="8"/>
        <v>0</v>
      </c>
      <c r="G14" s="439">
        <f t="shared" si="9"/>
        <v>0</v>
      </c>
      <c r="H14" s="439">
        <f t="shared" si="10"/>
        <v>0</v>
      </c>
      <c r="I14" s="531"/>
      <c r="J14" s="531"/>
      <c r="K14" s="531"/>
      <c r="L14" s="531"/>
      <c r="M14" s="531"/>
      <c r="N14" s="531"/>
      <c r="O14" s="531"/>
      <c r="P14" s="531"/>
      <c r="Q14" s="531"/>
      <c r="R14" s="531"/>
      <c r="S14" s="531"/>
      <c r="T14" s="531"/>
      <c r="U14" s="531"/>
      <c r="V14" s="531"/>
      <c r="W14" s="531"/>
      <c r="X14" s="531"/>
      <c r="Y14" s="531"/>
      <c r="Z14" s="531"/>
      <c r="AF14" s="419"/>
      <c r="AG14" s="419"/>
      <c r="AH14" s="419"/>
      <c r="AI14" s="419"/>
      <c r="AJ14" s="419"/>
      <c r="AK14" s="419"/>
      <c r="AL14" s="419"/>
      <c r="AM14" s="419"/>
      <c r="AN14" s="419"/>
      <c r="AO14" s="419"/>
      <c r="AP14" s="419"/>
      <c r="AQ14" s="419"/>
      <c r="AR14" s="419"/>
      <c r="AS14" s="419"/>
      <c r="AT14" s="419"/>
      <c r="AU14" s="419"/>
    </row>
    <row r="15" spans="1:69" ht="13.5" customHeight="1">
      <c r="A15" s="939" t="s">
        <v>247</v>
      </c>
      <c r="B15" s="940" t="s">
        <v>370</v>
      </c>
      <c r="C15" s="945">
        <v>0.85</v>
      </c>
      <c r="D15" s="428">
        <f t="shared" si="7"/>
        <v>0</v>
      </c>
      <c r="E15" s="943" t="e">
        <f t="shared" si="6"/>
        <v>#DIV/0!</v>
      </c>
      <c r="F15" s="428">
        <f t="shared" si="8"/>
        <v>0</v>
      </c>
      <c r="G15" s="428">
        <f t="shared" si="9"/>
        <v>0</v>
      </c>
      <c r="H15" s="428">
        <f t="shared" si="10"/>
        <v>0</v>
      </c>
      <c r="I15" s="435">
        <f>SUM(I16:I18)</f>
        <v>0</v>
      </c>
      <c r="J15" s="435">
        <f t="shared" ref="J15:Z15" si="15">SUM(J16:J18)</f>
        <v>0</v>
      </c>
      <c r="K15" s="435">
        <f t="shared" si="15"/>
        <v>0</v>
      </c>
      <c r="L15" s="435">
        <f t="shared" si="15"/>
        <v>0</v>
      </c>
      <c r="M15" s="435">
        <f t="shared" si="15"/>
        <v>0</v>
      </c>
      <c r="N15" s="435">
        <f t="shared" si="15"/>
        <v>0</v>
      </c>
      <c r="O15" s="435">
        <f t="shared" si="15"/>
        <v>0</v>
      </c>
      <c r="P15" s="435">
        <f t="shared" si="15"/>
        <v>0</v>
      </c>
      <c r="Q15" s="435">
        <f t="shared" si="15"/>
        <v>0</v>
      </c>
      <c r="R15" s="435">
        <f t="shared" si="15"/>
        <v>0</v>
      </c>
      <c r="S15" s="435">
        <f t="shared" si="15"/>
        <v>0</v>
      </c>
      <c r="T15" s="435">
        <f t="shared" si="15"/>
        <v>0</v>
      </c>
      <c r="U15" s="435">
        <f t="shared" si="15"/>
        <v>0</v>
      </c>
      <c r="V15" s="435">
        <f t="shared" si="15"/>
        <v>0</v>
      </c>
      <c r="W15" s="435">
        <f t="shared" si="15"/>
        <v>0</v>
      </c>
      <c r="X15" s="435">
        <f t="shared" si="15"/>
        <v>0</v>
      </c>
      <c r="Y15" s="435">
        <f t="shared" si="15"/>
        <v>0</v>
      </c>
      <c r="Z15" s="435">
        <f t="shared" si="15"/>
        <v>0</v>
      </c>
      <c r="AF15" s="419"/>
      <c r="AG15" s="419"/>
      <c r="AH15" s="419"/>
      <c r="AI15" s="419"/>
      <c r="AJ15" s="419"/>
      <c r="AK15" s="419"/>
      <c r="AL15" s="419"/>
      <c r="AM15" s="419"/>
      <c r="AN15" s="419"/>
      <c r="AO15" s="419"/>
      <c r="AP15" s="419"/>
      <c r="AQ15" s="419"/>
      <c r="AR15" s="419"/>
      <c r="AS15" s="419"/>
      <c r="AT15" s="419"/>
      <c r="AU15" s="419"/>
    </row>
    <row r="16" spans="1:69" ht="13.5" customHeight="1">
      <c r="A16" s="941" t="s">
        <v>725</v>
      </c>
      <c r="B16" s="469" t="s">
        <v>722</v>
      </c>
      <c r="C16" s="946">
        <v>0.85</v>
      </c>
      <c r="D16" s="439">
        <f t="shared" si="7"/>
        <v>0</v>
      </c>
      <c r="E16" s="944" t="e">
        <f t="shared" si="6"/>
        <v>#DIV/0!</v>
      </c>
      <c r="F16" s="439">
        <f t="shared" si="8"/>
        <v>0</v>
      </c>
      <c r="G16" s="439">
        <f t="shared" si="9"/>
        <v>0</v>
      </c>
      <c r="H16" s="439">
        <f t="shared" si="10"/>
        <v>0</v>
      </c>
      <c r="I16" s="531"/>
      <c r="J16" s="531"/>
      <c r="K16" s="531"/>
      <c r="L16" s="531"/>
      <c r="M16" s="531"/>
      <c r="N16" s="531"/>
      <c r="O16" s="531"/>
      <c r="P16" s="531"/>
      <c r="Q16" s="531"/>
      <c r="R16" s="531"/>
      <c r="S16" s="531"/>
      <c r="T16" s="531"/>
      <c r="U16" s="531"/>
      <c r="V16" s="531"/>
      <c r="W16" s="531"/>
      <c r="X16" s="531"/>
      <c r="Y16" s="531"/>
      <c r="Z16" s="531"/>
      <c r="AF16" s="419"/>
      <c r="AG16" s="419"/>
      <c r="AH16" s="419"/>
      <c r="AI16" s="419"/>
      <c r="AJ16" s="419"/>
      <c r="AK16" s="419"/>
      <c r="AL16" s="419"/>
      <c r="AM16" s="419"/>
      <c r="AN16" s="419"/>
      <c r="AO16" s="419"/>
      <c r="AP16" s="419"/>
      <c r="AQ16" s="419"/>
      <c r="AR16" s="419"/>
      <c r="AS16" s="419"/>
      <c r="AT16" s="419"/>
      <c r="AU16" s="419"/>
    </row>
    <row r="17" spans="1:47" ht="13.5" customHeight="1">
      <c r="A17" s="941" t="s">
        <v>723</v>
      </c>
      <c r="B17" s="469" t="s">
        <v>726</v>
      </c>
      <c r="C17" s="946">
        <v>0.85</v>
      </c>
      <c r="D17" s="439">
        <f t="shared" si="7"/>
        <v>0</v>
      </c>
      <c r="E17" s="944" t="e">
        <f t="shared" si="6"/>
        <v>#DIV/0!</v>
      </c>
      <c r="F17" s="439">
        <f t="shared" si="8"/>
        <v>0</v>
      </c>
      <c r="G17" s="439">
        <f t="shared" si="9"/>
        <v>0</v>
      </c>
      <c r="H17" s="439">
        <f t="shared" si="10"/>
        <v>0</v>
      </c>
      <c r="I17" s="531"/>
      <c r="J17" s="531"/>
      <c r="K17" s="531"/>
      <c r="L17" s="531"/>
      <c r="M17" s="531"/>
      <c r="N17" s="531"/>
      <c r="O17" s="531"/>
      <c r="P17" s="531"/>
      <c r="Q17" s="531"/>
      <c r="R17" s="531"/>
      <c r="S17" s="531"/>
      <c r="T17" s="531"/>
      <c r="U17" s="531"/>
      <c r="V17" s="531"/>
      <c r="W17" s="531"/>
      <c r="X17" s="531"/>
      <c r="Y17" s="531"/>
      <c r="Z17" s="531"/>
      <c r="AF17" s="419"/>
      <c r="AG17" s="419"/>
      <c r="AH17" s="419"/>
      <c r="AI17" s="419"/>
      <c r="AJ17" s="419"/>
      <c r="AK17" s="419"/>
      <c r="AL17" s="419"/>
      <c r="AM17" s="419"/>
      <c r="AN17" s="419"/>
      <c r="AO17" s="419"/>
      <c r="AP17" s="419"/>
      <c r="AQ17" s="419"/>
      <c r="AR17" s="419"/>
      <c r="AS17" s="419"/>
      <c r="AT17" s="419"/>
      <c r="AU17" s="419"/>
    </row>
    <row r="18" spans="1:47" ht="13.5" customHeight="1">
      <c r="A18" s="941" t="s">
        <v>724</v>
      </c>
      <c r="B18" s="469" t="s">
        <v>727</v>
      </c>
      <c r="C18" s="946">
        <v>0.85</v>
      </c>
      <c r="D18" s="439">
        <f t="shared" si="7"/>
        <v>0</v>
      </c>
      <c r="E18" s="944" t="e">
        <f t="shared" si="6"/>
        <v>#DIV/0!</v>
      </c>
      <c r="F18" s="439">
        <f t="shared" si="8"/>
        <v>0</v>
      </c>
      <c r="G18" s="439">
        <f t="shared" si="9"/>
        <v>0</v>
      </c>
      <c r="H18" s="439">
        <f t="shared" si="10"/>
        <v>0</v>
      </c>
      <c r="I18" s="531"/>
      <c r="J18" s="531"/>
      <c r="K18" s="531"/>
      <c r="L18" s="531"/>
      <c r="M18" s="531"/>
      <c r="N18" s="531"/>
      <c r="O18" s="531"/>
      <c r="P18" s="531"/>
      <c r="Q18" s="531"/>
      <c r="R18" s="531"/>
      <c r="S18" s="531"/>
      <c r="T18" s="531"/>
      <c r="U18" s="531"/>
      <c r="V18" s="531"/>
      <c r="W18" s="531"/>
      <c r="X18" s="531"/>
      <c r="Y18" s="531"/>
      <c r="Z18" s="531"/>
      <c r="AF18" s="419"/>
      <c r="AG18" s="419"/>
      <c r="AH18" s="419"/>
      <c r="AI18" s="419"/>
      <c r="AJ18" s="419"/>
      <c r="AK18" s="419"/>
      <c r="AL18" s="419"/>
      <c r="AM18" s="419"/>
      <c r="AN18" s="419"/>
      <c r="AO18" s="419"/>
      <c r="AP18" s="419"/>
      <c r="AQ18" s="419"/>
      <c r="AR18" s="419"/>
      <c r="AS18" s="419"/>
      <c r="AT18" s="419"/>
      <c r="AU18" s="419"/>
    </row>
    <row r="19" spans="1:47" ht="13.5" customHeight="1">
      <c r="A19" s="939" t="s">
        <v>248</v>
      </c>
      <c r="B19" s="940" t="s">
        <v>249</v>
      </c>
      <c r="C19" s="945">
        <v>0.85</v>
      </c>
      <c r="D19" s="428">
        <f t="shared" si="7"/>
        <v>0</v>
      </c>
      <c r="E19" s="943" t="e">
        <f t="shared" si="6"/>
        <v>#DIV/0!</v>
      </c>
      <c r="F19" s="428">
        <f t="shared" si="8"/>
        <v>0</v>
      </c>
      <c r="G19" s="428">
        <f t="shared" si="9"/>
        <v>0</v>
      </c>
      <c r="H19" s="428">
        <f t="shared" si="10"/>
        <v>0</v>
      </c>
      <c r="I19" s="435">
        <f>SUM(I20:I22)</f>
        <v>0</v>
      </c>
      <c r="J19" s="435">
        <f t="shared" ref="J19:Z19" si="16">SUM(J20:J22)</f>
        <v>0</v>
      </c>
      <c r="K19" s="435">
        <f t="shared" si="16"/>
        <v>0</v>
      </c>
      <c r="L19" s="435">
        <f t="shared" si="16"/>
        <v>0</v>
      </c>
      <c r="M19" s="435">
        <f t="shared" si="16"/>
        <v>0</v>
      </c>
      <c r="N19" s="435">
        <f t="shared" si="16"/>
        <v>0</v>
      </c>
      <c r="O19" s="435">
        <f t="shared" si="16"/>
        <v>0</v>
      </c>
      <c r="P19" s="435">
        <f t="shared" si="16"/>
        <v>0</v>
      </c>
      <c r="Q19" s="435">
        <f t="shared" si="16"/>
        <v>0</v>
      </c>
      <c r="R19" s="435">
        <f t="shared" si="16"/>
        <v>0</v>
      </c>
      <c r="S19" s="435">
        <f t="shared" si="16"/>
        <v>0</v>
      </c>
      <c r="T19" s="435">
        <f t="shared" si="16"/>
        <v>0</v>
      </c>
      <c r="U19" s="435">
        <f t="shared" si="16"/>
        <v>0</v>
      </c>
      <c r="V19" s="435">
        <f t="shared" si="16"/>
        <v>0</v>
      </c>
      <c r="W19" s="435">
        <f t="shared" si="16"/>
        <v>0</v>
      </c>
      <c r="X19" s="435">
        <f t="shared" si="16"/>
        <v>0</v>
      </c>
      <c r="Y19" s="435">
        <f t="shared" si="16"/>
        <v>0</v>
      </c>
      <c r="Z19" s="435">
        <f t="shared" si="16"/>
        <v>0</v>
      </c>
      <c r="AF19" s="419"/>
      <c r="AG19" s="419"/>
      <c r="AH19" s="419"/>
      <c r="AI19" s="419"/>
      <c r="AJ19" s="419"/>
      <c r="AK19" s="419"/>
      <c r="AL19" s="419"/>
      <c r="AM19" s="419"/>
      <c r="AN19" s="419"/>
      <c r="AO19" s="419"/>
      <c r="AP19" s="419"/>
      <c r="AQ19" s="419"/>
      <c r="AR19" s="419"/>
      <c r="AS19" s="419"/>
      <c r="AT19" s="419"/>
      <c r="AU19" s="419"/>
    </row>
    <row r="20" spans="1:47" ht="13.5" customHeight="1">
      <c r="A20" s="941" t="s">
        <v>728</v>
      </c>
      <c r="B20" s="469" t="s">
        <v>722</v>
      </c>
      <c r="C20" s="946">
        <v>0.85</v>
      </c>
      <c r="D20" s="439">
        <f t="shared" si="7"/>
        <v>0</v>
      </c>
      <c r="E20" s="944" t="e">
        <f t="shared" si="6"/>
        <v>#DIV/0!</v>
      </c>
      <c r="F20" s="439">
        <f t="shared" si="8"/>
        <v>0</v>
      </c>
      <c r="G20" s="439">
        <f t="shared" si="9"/>
        <v>0</v>
      </c>
      <c r="H20" s="439">
        <f t="shared" si="10"/>
        <v>0</v>
      </c>
      <c r="I20" s="531"/>
      <c r="J20" s="531"/>
      <c r="K20" s="531"/>
      <c r="L20" s="531"/>
      <c r="M20" s="531"/>
      <c r="N20" s="531"/>
      <c r="O20" s="531"/>
      <c r="P20" s="531"/>
      <c r="Q20" s="531"/>
      <c r="R20" s="531"/>
      <c r="S20" s="531"/>
      <c r="T20" s="531"/>
      <c r="U20" s="531"/>
      <c r="V20" s="531"/>
      <c r="W20" s="531"/>
      <c r="X20" s="531"/>
      <c r="Y20" s="531"/>
      <c r="Z20" s="531"/>
      <c r="AF20" s="419"/>
      <c r="AG20" s="419"/>
      <c r="AH20" s="419"/>
      <c r="AI20" s="419"/>
      <c r="AJ20" s="419"/>
      <c r="AK20" s="419"/>
      <c r="AL20" s="419"/>
      <c r="AM20" s="419"/>
      <c r="AN20" s="419"/>
      <c r="AO20" s="419"/>
      <c r="AP20" s="419"/>
      <c r="AQ20" s="419"/>
      <c r="AR20" s="419"/>
      <c r="AS20" s="419"/>
      <c r="AT20" s="419"/>
      <c r="AU20" s="419"/>
    </row>
    <row r="21" spans="1:47" ht="13.5" customHeight="1">
      <c r="A21" s="941" t="s">
        <v>729</v>
      </c>
      <c r="B21" s="469" t="s">
        <v>726</v>
      </c>
      <c r="C21" s="946">
        <v>0.85</v>
      </c>
      <c r="D21" s="439">
        <f t="shared" si="7"/>
        <v>0</v>
      </c>
      <c r="E21" s="944" t="e">
        <f t="shared" si="6"/>
        <v>#DIV/0!</v>
      </c>
      <c r="F21" s="439">
        <f t="shared" si="8"/>
        <v>0</v>
      </c>
      <c r="G21" s="439">
        <f t="shared" si="9"/>
        <v>0</v>
      </c>
      <c r="H21" s="439">
        <f t="shared" si="10"/>
        <v>0</v>
      </c>
      <c r="I21" s="531"/>
      <c r="J21" s="531"/>
      <c r="K21" s="531"/>
      <c r="L21" s="531"/>
      <c r="M21" s="531"/>
      <c r="N21" s="531"/>
      <c r="O21" s="531"/>
      <c r="P21" s="531"/>
      <c r="Q21" s="531"/>
      <c r="R21" s="531"/>
      <c r="S21" s="531"/>
      <c r="T21" s="531"/>
      <c r="U21" s="531"/>
      <c r="V21" s="531"/>
      <c r="W21" s="531"/>
      <c r="X21" s="531"/>
      <c r="Y21" s="531"/>
      <c r="Z21" s="531"/>
      <c r="AF21" s="419"/>
      <c r="AG21" s="419"/>
      <c r="AH21" s="419"/>
      <c r="AI21" s="419"/>
      <c r="AJ21" s="419"/>
      <c r="AK21" s="419"/>
      <c r="AL21" s="419"/>
      <c r="AM21" s="419"/>
      <c r="AN21" s="419"/>
      <c r="AO21" s="419"/>
      <c r="AP21" s="419"/>
      <c r="AQ21" s="419"/>
      <c r="AR21" s="419"/>
      <c r="AS21" s="419"/>
      <c r="AT21" s="419"/>
      <c r="AU21" s="419"/>
    </row>
    <row r="22" spans="1:47" ht="13.5" customHeight="1">
      <c r="A22" s="941" t="s">
        <v>730</v>
      </c>
      <c r="B22" s="469" t="s">
        <v>727</v>
      </c>
      <c r="C22" s="946">
        <v>0.85</v>
      </c>
      <c r="D22" s="439">
        <f t="shared" si="7"/>
        <v>0</v>
      </c>
      <c r="E22" s="944" t="e">
        <f t="shared" si="6"/>
        <v>#DIV/0!</v>
      </c>
      <c r="F22" s="439">
        <f t="shared" si="8"/>
        <v>0</v>
      </c>
      <c r="G22" s="439">
        <f t="shared" si="9"/>
        <v>0</v>
      </c>
      <c r="H22" s="439">
        <f t="shared" si="10"/>
        <v>0</v>
      </c>
      <c r="I22" s="531"/>
      <c r="J22" s="531"/>
      <c r="K22" s="531"/>
      <c r="L22" s="531"/>
      <c r="M22" s="531"/>
      <c r="N22" s="531"/>
      <c r="O22" s="531"/>
      <c r="P22" s="531"/>
      <c r="Q22" s="531"/>
      <c r="R22" s="531"/>
      <c r="S22" s="531"/>
      <c r="T22" s="531"/>
      <c r="U22" s="531"/>
      <c r="V22" s="531"/>
      <c r="W22" s="531"/>
      <c r="X22" s="531"/>
      <c r="Y22" s="531"/>
      <c r="Z22" s="531"/>
      <c r="AF22" s="419"/>
      <c r="AG22" s="419"/>
      <c r="AH22" s="419"/>
      <c r="AI22" s="419"/>
      <c r="AJ22" s="419"/>
      <c r="AK22" s="419"/>
      <c r="AL22" s="419"/>
      <c r="AM22" s="419"/>
      <c r="AN22" s="419"/>
      <c r="AO22" s="419"/>
      <c r="AP22" s="419"/>
      <c r="AQ22" s="419"/>
      <c r="AR22" s="419"/>
      <c r="AS22" s="419"/>
      <c r="AT22" s="419"/>
      <c r="AU22" s="419"/>
    </row>
    <row r="23" spans="1:47" ht="13.5" customHeight="1">
      <c r="A23" s="939" t="s">
        <v>250</v>
      </c>
      <c r="B23" s="940" t="s">
        <v>165</v>
      </c>
      <c r="C23" s="945">
        <v>0.85</v>
      </c>
      <c r="D23" s="428">
        <f t="shared" si="7"/>
        <v>0</v>
      </c>
      <c r="E23" s="943" t="e">
        <f t="shared" si="6"/>
        <v>#DIV/0!</v>
      </c>
      <c r="F23" s="428">
        <f t="shared" si="8"/>
        <v>0</v>
      </c>
      <c r="G23" s="428">
        <f t="shared" si="9"/>
        <v>0</v>
      </c>
      <c r="H23" s="428">
        <f t="shared" si="10"/>
        <v>0</v>
      </c>
      <c r="I23" s="435">
        <f>SUM(I24)</f>
        <v>0</v>
      </c>
      <c r="J23" s="435">
        <f t="shared" ref="J23:Z23" si="17">SUM(J24)</f>
        <v>0</v>
      </c>
      <c r="K23" s="435">
        <f t="shared" si="17"/>
        <v>0</v>
      </c>
      <c r="L23" s="435">
        <f t="shared" si="17"/>
        <v>0</v>
      </c>
      <c r="M23" s="435">
        <f t="shared" si="17"/>
        <v>0</v>
      </c>
      <c r="N23" s="435">
        <f t="shared" si="17"/>
        <v>0</v>
      </c>
      <c r="O23" s="435">
        <f t="shared" si="17"/>
        <v>0</v>
      </c>
      <c r="P23" s="435">
        <f t="shared" si="17"/>
        <v>0</v>
      </c>
      <c r="Q23" s="435">
        <f t="shared" si="17"/>
        <v>0</v>
      </c>
      <c r="R23" s="435">
        <f t="shared" si="17"/>
        <v>0</v>
      </c>
      <c r="S23" s="435">
        <f t="shared" si="17"/>
        <v>0</v>
      </c>
      <c r="T23" s="435">
        <f t="shared" si="17"/>
        <v>0</v>
      </c>
      <c r="U23" s="435">
        <f t="shared" si="17"/>
        <v>0</v>
      </c>
      <c r="V23" s="435">
        <f t="shared" si="17"/>
        <v>0</v>
      </c>
      <c r="W23" s="435">
        <f t="shared" si="17"/>
        <v>0</v>
      </c>
      <c r="X23" s="435">
        <f t="shared" si="17"/>
        <v>0</v>
      </c>
      <c r="Y23" s="435">
        <f t="shared" si="17"/>
        <v>0</v>
      </c>
      <c r="Z23" s="435">
        <f t="shared" si="17"/>
        <v>0</v>
      </c>
      <c r="AF23" s="419"/>
      <c r="AG23" s="419"/>
      <c r="AH23" s="419"/>
      <c r="AI23" s="419"/>
      <c r="AJ23" s="419"/>
      <c r="AK23" s="419"/>
      <c r="AL23" s="419"/>
      <c r="AM23" s="419"/>
      <c r="AN23" s="419"/>
      <c r="AO23" s="419"/>
      <c r="AP23" s="419"/>
      <c r="AQ23" s="419"/>
      <c r="AR23" s="419"/>
      <c r="AS23" s="419"/>
      <c r="AT23" s="419"/>
      <c r="AU23" s="419"/>
    </row>
    <row r="24" spans="1:47" ht="13.5" customHeight="1">
      <c r="A24" s="941" t="s">
        <v>731</v>
      </c>
      <c r="B24" s="469" t="s">
        <v>732</v>
      </c>
      <c r="C24" s="946">
        <v>0.85</v>
      </c>
      <c r="D24" s="439">
        <f t="shared" si="7"/>
        <v>0</v>
      </c>
      <c r="E24" s="944" t="e">
        <f t="shared" si="6"/>
        <v>#DIV/0!</v>
      </c>
      <c r="F24" s="439">
        <f t="shared" si="8"/>
        <v>0</v>
      </c>
      <c r="G24" s="439">
        <f t="shared" si="9"/>
        <v>0</v>
      </c>
      <c r="H24" s="439">
        <f t="shared" si="10"/>
        <v>0</v>
      </c>
      <c r="I24" s="531"/>
      <c r="J24" s="531"/>
      <c r="K24" s="531"/>
      <c r="L24" s="531"/>
      <c r="M24" s="531"/>
      <c r="N24" s="531"/>
      <c r="O24" s="531"/>
      <c r="P24" s="531"/>
      <c r="Q24" s="531"/>
      <c r="R24" s="531"/>
      <c r="S24" s="531"/>
      <c r="T24" s="531"/>
      <c r="U24" s="531"/>
      <c r="V24" s="531"/>
      <c r="W24" s="531"/>
      <c r="X24" s="531"/>
      <c r="Y24" s="531"/>
      <c r="Z24" s="531"/>
      <c r="AF24" s="419"/>
      <c r="AG24" s="419"/>
      <c r="AH24" s="419"/>
      <c r="AI24" s="419"/>
      <c r="AJ24" s="419"/>
      <c r="AK24" s="419"/>
      <c r="AL24" s="419"/>
      <c r="AM24" s="419"/>
      <c r="AN24" s="419"/>
      <c r="AO24" s="419"/>
      <c r="AP24" s="419"/>
      <c r="AQ24" s="419"/>
      <c r="AR24" s="419"/>
      <c r="AS24" s="419"/>
      <c r="AT24" s="419"/>
      <c r="AU24" s="419"/>
    </row>
    <row r="25" spans="1:47" ht="13.5" customHeight="1">
      <c r="A25" s="939" t="s">
        <v>744</v>
      </c>
      <c r="B25" s="940" t="s">
        <v>733</v>
      </c>
      <c r="C25" s="945">
        <v>0.85</v>
      </c>
      <c r="D25" s="428">
        <f t="shared" si="7"/>
        <v>0</v>
      </c>
      <c r="E25" s="943" t="e">
        <f t="shared" si="6"/>
        <v>#DIV/0!</v>
      </c>
      <c r="F25" s="428">
        <f t="shared" si="8"/>
        <v>0</v>
      </c>
      <c r="G25" s="428">
        <f t="shared" si="9"/>
        <v>0</v>
      </c>
      <c r="H25" s="428">
        <f t="shared" si="10"/>
        <v>0</v>
      </c>
      <c r="I25" s="333"/>
      <c r="J25" s="333"/>
      <c r="K25" s="333"/>
      <c r="L25" s="333"/>
      <c r="M25" s="333"/>
      <c r="N25" s="333"/>
      <c r="O25" s="333"/>
      <c r="P25" s="333"/>
      <c r="Q25" s="333"/>
      <c r="R25" s="333"/>
      <c r="S25" s="333"/>
      <c r="T25" s="333"/>
      <c r="U25" s="333"/>
      <c r="V25" s="333"/>
      <c r="W25" s="333"/>
      <c r="X25" s="333"/>
      <c r="Y25" s="333"/>
      <c r="Z25" s="333"/>
      <c r="AF25" s="419"/>
      <c r="AG25" s="419"/>
      <c r="AH25" s="419"/>
      <c r="AI25" s="419"/>
      <c r="AJ25" s="419"/>
      <c r="AK25" s="419"/>
      <c r="AL25" s="419"/>
      <c r="AM25" s="419"/>
      <c r="AN25" s="419"/>
      <c r="AO25" s="419"/>
      <c r="AP25" s="419"/>
      <c r="AQ25" s="419"/>
      <c r="AR25" s="419"/>
      <c r="AS25" s="419"/>
      <c r="AT25" s="419"/>
      <c r="AU25" s="419"/>
    </row>
    <row r="26" spans="1:47" ht="13.5" customHeight="1">
      <c r="A26" s="939" t="s">
        <v>745</v>
      </c>
      <c r="B26" s="940" t="s">
        <v>254</v>
      </c>
      <c r="C26" s="945">
        <v>0.85</v>
      </c>
      <c r="D26" s="428">
        <f t="shared" si="7"/>
        <v>0</v>
      </c>
      <c r="E26" s="943" t="e">
        <f t="shared" si="6"/>
        <v>#DIV/0!</v>
      </c>
      <c r="F26" s="428">
        <f t="shared" si="8"/>
        <v>0</v>
      </c>
      <c r="G26" s="428">
        <f t="shared" si="9"/>
        <v>0</v>
      </c>
      <c r="H26" s="442">
        <f t="shared" si="10"/>
        <v>0</v>
      </c>
      <c r="I26" s="442">
        <f>SUM(I27:I32)</f>
        <v>0</v>
      </c>
      <c r="J26" s="442">
        <f t="shared" ref="J26:Z26" si="18">SUM(J27:J32)</f>
        <v>0</v>
      </c>
      <c r="K26" s="442">
        <f t="shared" si="18"/>
        <v>0</v>
      </c>
      <c r="L26" s="442">
        <f t="shared" si="18"/>
        <v>0</v>
      </c>
      <c r="M26" s="442">
        <f t="shared" si="18"/>
        <v>0</v>
      </c>
      <c r="N26" s="442">
        <f t="shared" si="18"/>
        <v>0</v>
      </c>
      <c r="O26" s="442">
        <f t="shared" si="18"/>
        <v>0</v>
      </c>
      <c r="P26" s="442">
        <f t="shared" si="18"/>
        <v>0</v>
      </c>
      <c r="Q26" s="442">
        <f t="shared" si="18"/>
        <v>0</v>
      </c>
      <c r="R26" s="442">
        <f t="shared" si="18"/>
        <v>0</v>
      </c>
      <c r="S26" s="442">
        <f t="shared" si="18"/>
        <v>0</v>
      </c>
      <c r="T26" s="442">
        <f t="shared" si="18"/>
        <v>0</v>
      </c>
      <c r="U26" s="442">
        <f t="shared" si="18"/>
        <v>0</v>
      </c>
      <c r="V26" s="442">
        <f t="shared" si="18"/>
        <v>0</v>
      </c>
      <c r="W26" s="442">
        <f t="shared" si="18"/>
        <v>0</v>
      </c>
      <c r="X26" s="442">
        <f t="shared" si="18"/>
        <v>0</v>
      </c>
      <c r="Y26" s="442">
        <f t="shared" si="18"/>
        <v>0</v>
      </c>
      <c r="Z26" s="442">
        <f t="shared" si="18"/>
        <v>0</v>
      </c>
      <c r="AF26" s="419"/>
      <c r="AG26" s="419"/>
      <c r="AH26" s="419"/>
      <c r="AI26" s="419"/>
      <c r="AJ26" s="419"/>
      <c r="AK26" s="419"/>
      <c r="AL26" s="419"/>
      <c r="AM26" s="419"/>
      <c r="AN26" s="419"/>
      <c r="AO26" s="419"/>
      <c r="AP26" s="419"/>
      <c r="AQ26" s="419"/>
      <c r="AR26" s="419"/>
      <c r="AS26" s="419"/>
      <c r="AT26" s="419"/>
      <c r="AU26" s="419"/>
    </row>
    <row r="27" spans="1:47" ht="13.5" customHeight="1">
      <c r="A27" s="941" t="s">
        <v>474</v>
      </c>
      <c r="B27" s="469" t="s">
        <v>736</v>
      </c>
      <c r="C27" s="946">
        <v>0.85</v>
      </c>
      <c r="D27" s="439">
        <f t="shared" si="7"/>
        <v>0</v>
      </c>
      <c r="E27" s="944" t="e">
        <f t="shared" si="6"/>
        <v>#DIV/0!</v>
      </c>
      <c r="F27" s="439">
        <f t="shared" si="8"/>
        <v>0</v>
      </c>
      <c r="G27" s="439">
        <f t="shared" si="9"/>
        <v>0</v>
      </c>
      <c r="H27" s="553">
        <f t="shared" si="10"/>
        <v>0</v>
      </c>
      <c r="I27" s="531"/>
      <c r="J27" s="531"/>
      <c r="K27" s="531"/>
      <c r="L27" s="531"/>
      <c r="M27" s="531"/>
      <c r="N27" s="531"/>
      <c r="O27" s="531"/>
      <c r="P27" s="531"/>
      <c r="Q27" s="531"/>
      <c r="R27" s="531"/>
      <c r="S27" s="531"/>
      <c r="T27" s="531"/>
      <c r="U27" s="531"/>
      <c r="V27" s="531"/>
      <c r="W27" s="531"/>
      <c r="X27" s="531"/>
      <c r="Y27" s="531"/>
      <c r="Z27" s="531"/>
      <c r="AF27" s="419"/>
      <c r="AG27" s="419"/>
      <c r="AH27" s="419"/>
      <c r="AI27" s="419"/>
      <c r="AJ27" s="419"/>
      <c r="AK27" s="419"/>
      <c r="AL27" s="419"/>
      <c r="AM27" s="419"/>
      <c r="AN27" s="419"/>
      <c r="AO27" s="419"/>
      <c r="AP27" s="419"/>
      <c r="AQ27" s="419"/>
      <c r="AR27" s="419"/>
      <c r="AS27" s="419"/>
      <c r="AT27" s="419"/>
      <c r="AU27" s="419"/>
    </row>
    <row r="28" spans="1:47" ht="13.5" customHeight="1">
      <c r="A28" s="941" t="s">
        <v>475</v>
      </c>
      <c r="B28" s="469" t="s">
        <v>737</v>
      </c>
      <c r="C28" s="946">
        <v>0.85</v>
      </c>
      <c r="D28" s="439">
        <f t="shared" si="7"/>
        <v>0</v>
      </c>
      <c r="E28" s="944" t="e">
        <f t="shared" si="6"/>
        <v>#DIV/0!</v>
      </c>
      <c r="F28" s="439">
        <f t="shared" si="8"/>
        <v>0</v>
      </c>
      <c r="G28" s="439">
        <f t="shared" si="9"/>
        <v>0</v>
      </c>
      <c r="H28" s="553">
        <f t="shared" si="10"/>
        <v>0</v>
      </c>
      <c r="I28" s="531"/>
      <c r="J28" s="531"/>
      <c r="K28" s="531"/>
      <c r="L28" s="531"/>
      <c r="M28" s="531"/>
      <c r="N28" s="531"/>
      <c r="O28" s="531"/>
      <c r="P28" s="531"/>
      <c r="Q28" s="531"/>
      <c r="R28" s="531"/>
      <c r="S28" s="531"/>
      <c r="T28" s="531"/>
      <c r="U28" s="531"/>
      <c r="V28" s="531"/>
      <c r="W28" s="531"/>
      <c r="X28" s="531"/>
      <c r="Y28" s="531"/>
      <c r="Z28" s="531"/>
      <c r="AF28" s="419"/>
      <c r="AG28" s="419"/>
      <c r="AH28" s="419"/>
      <c r="AI28" s="419"/>
      <c r="AJ28" s="419"/>
      <c r="AK28" s="419"/>
      <c r="AL28" s="419"/>
      <c r="AM28" s="419"/>
      <c r="AN28" s="419"/>
      <c r="AO28" s="419"/>
      <c r="AP28" s="419"/>
      <c r="AQ28" s="419"/>
      <c r="AR28" s="419"/>
      <c r="AS28" s="419"/>
      <c r="AT28" s="419"/>
      <c r="AU28" s="419"/>
    </row>
    <row r="29" spans="1:47" ht="13.5" customHeight="1">
      <c r="A29" s="941" t="s">
        <v>734</v>
      </c>
      <c r="B29" s="469" t="s">
        <v>738</v>
      </c>
      <c r="C29" s="946">
        <v>0.85</v>
      </c>
      <c r="D29" s="439">
        <f t="shared" si="7"/>
        <v>0</v>
      </c>
      <c r="E29" s="944" t="e">
        <f t="shared" si="6"/>
        <v>#DIV/0!</v>
      </c>
      <c r="F29" s="439">
        <f t="shared" si="8"/>
        <v>0</v>
      </c>
      <c r="G29" s="439">
        <f t="shared" si="9"/>
        <v>0</v>
      </c>
      <c r="H29" s="553">
        <f t="shared" si="10"/>
        <v>0</v>
      </c>
      <c r="I29" s="531"/>
      <c r="J29" s="531"/>
      <c r="K29" s="531"/>
      <c r="L29" s="531"/>
      <c r="M29" s="531"/>
      <c r="N29" s="531"/>
      <c r="O29" s="531"/>
      <c r="P29" s="531"/>
      <c r="Q29" s="531"/>
      <c r="R29" s="531"/>
      <c r="S29" s="531"/>
      <c r="T29" s="531"/>
      <c r="U29" s="531"/>
      <c r="V29" s="531"/>
      <c r="W29" s="531"/>
      <c r="X29" s="531"/>
      <c r="Y29" s="531"/>
      <c r="Z29" s="531"/>
      <c r="AF29" s="419"/>
      <c r="AG29" s="419"/>
      <c r="AH29" s="419"/>
      <c r="AI29" s="419"/>
      <c r="AJ29" s="419"/>
      <c r="AK29" s="419"/>
      <c r="AL29" s="419"/>
      <c r="AM29" s="419"/>
      <c r="AN29" s="419"/>
      <c r="AO29" s="419"/>
      <c r="AP29" s="419"/>
      <c r="AQ29" s="419"/>
      <c r="AR29" s="419"/>
      <c r="AS29" s="419"/>
      <c r="AT29" s="419"/>
      <c r="AU29" s="419"/>
    </row>
    <row r="30" spans="1:47" ht="13.5" customHeight="1">
      <c r="A30" s="941" t="s">
        <v>735</v>
      </c>
      <c r="B30" s="469" t="s">
        <v>741</v>
      </c>
      <c r="C30" s="946">
        <v>0.85</v>
      </c>
      <c r="D30" s="439">
        <f t="shared" si="7"/>
        <v>0</v>
      </c>
      <c r="E30" s="944" t="e">
        <f t="shared" si="6"/>
        <v>#DIV/0!</v>
      </c>
      <c r="F30" s="439">
        <f t="shared" si="8"/>
        <v>0</v>
      </c>
      <c r="G30" s="439">
        <f t="shared" si="9"/>
        <v>0</v>
      </c>
      <c r="H30" s="553">
        <f t="shared" si="10"/>
        <v>0</v>
      </c>
      <c r="I30" s="531"/>
      <c r="J30" s="531"/>
      <c r="K30" s="531"/>
      <c r="L30" s="531"/>
      <c r="M30" s="531"/>
      <c r="N30" s="531"/>
      <c r="O30" s="531"/>
      <c r="P30" s="531"/>
      <c r="Q30" s="531"/>
      <c r="R30" s="531"/>
      <c r="S30" s="531"/>
      <c r="T30" s="531"/>
      <c r="U30" s="531"/>
      <c r="V30" s="531"/>
      <c r="W30" s="531"/>
      <c r="X30" s="531"/>
      <c r="Y30" s="531"/>
      <c r="Z30" s="531"/>
      <c r="AF30" s="419"/>
      <c r="AG30" s="419"/>
      <c r="AH30" s="419"/>
      <c r="AI30" s="419"/>
      <c r="AJ30" s="419"/>
      <c r="AK30" s="419"/>
      <c r="AL30" s="419"/>
      <c r="AM30" s="419"/>
      <c r="AN30" s="419"/>
      <c r="AO30" s="419"/>
      <c r="AP30" s="419"/>
      <c r="AQ30" s="419"/>
      <c r="AR30" s="419"/>
      <c r="AS30" s="419"/>
      <c r="AT30" s="419"/>
      <c r="AU30" s="419"/>
    </row>
    <row r="31" spans="1:47" ht="13.5" customHeight="1">
      <c r="A31" s="941" t="s">
        <v>739</v>
      </c>
      <c r="B31" s="469" t="s">
        <v>742</v>
      </c>
      <c r="C31" s="946">
        <v>0.85</v>
      </c>
      <c r="D31" s="439">
        <f t="shared" si="7"/>
        <v>0</v>
      </c>
      <c r="E31" s="944" t="e">
        <f t="shared" si="6"/>
        <v>#DIV/0!</v>
      </c>
      <c r="F31" s="439">
        <f t="shared" si="8"/>
        <v>0</v>
      </c>
      <c r="G31" s="439">
        <f t="shared" si="9"/>
        <v>0</v>
      </c>
      <c r="H31" s="439">
        <f t="shared" si="10"/>
        <v>0</v>
      </c>
      <c r="I31" s="531"/>
      <c r="J31" s="531"/>
      <c r="K31" s="531"/>
      <c r="L31" s="531"/>
      <c r="M31" s="531"/>
      <c r="N31" s="531"/>
      <c r="O31" s="531"/>
      <c r="P31" s="531"/>
      <c r="Q31" s="531"/>
      <c r="R31" s="531"/>
      <c r="S31" s="531"/>
      <c r="T31" s="531"/>
      <c r="U31" s="531"/>
      <c r="V31" s="531"/>
      <c r="W31" s="531"/>
      <c r="X31" s="531"/>
      <c r="Y31" s="531"/>
      <c r="Z31" s="531"/>
      <c r="AF31" s="419"/>
      <c r="AG31" s="419"/>
      <c r="AH31" s="419"/>
      <c r="AI31" s="419"/>
      <c r="AJ31" s="419"/>
      <c r="AK31" s="419"/>
      <c r="AL31" s="419"/>
      <c r="AM31" s="419"/>
      <c r="AN31" s="419"/>
      <c r="AO31" s="419"/>
      <c r="AP31" s="419"/>
      <c r="AQ31" s="419"/>
      <c r="AR31" s="419"/>
      <c r="AS31" s="419"/>
      <c r="AT31" s="419"/>
      <c r="AU31" s="419"/>
    </row>
    <row r="32" spans="1:47" ht="13.5" customHeight="1">
      <c r="A32" s="941" t="s">
        <v>740</v>
      </c>
      <c r="B32" s="469" t="s">
        <v>743</v>
      </c>
      <c r="C32" s="946">
        <v>0.85</v>
      </c>
      <c r="D32" s="439">
        <f t="shared" si="7"/>
        <v>0</v>
      </c>
      <c r="E32" s="944" t="e">
        <f t="shared" si="6"/>
        <v>#DIV/0!</v>
      </c>
      <c r="F32" s="439">
        <f t="shared" si="8"/>
        <v>0</v>
      </c>
      <c r="G32" s="439">
        <f t="shared" si="9"/>
        <v>0</v>
      </c>
      <c r="H32" s="439">
        <f t="shared" si="10"/>
        <v>0</v>
      </c>
      <c r="I32" s="531"/>
      <c r="J32" s="531"/>
      <c r="K32" s="531"/>
      <c r="L32" s="531"/>
      <c r="M32" s="531"/>
      <c r="N32" s="531"/>
      <c r="O32" s="531"/>
      <c r="P32" s="531"/>
      <c r="Q32" s="531"/>
      <c r="R32" s="531"/>
      <c r="S32" s="531"/>
      <c r="T32" s="531"/>
      <c r="U32" s="531"/>
      <c r="V32" s="531"/>
      <c r="W32" s="531"/>
      <c r="X32" s="531"/>
      <c r="Y32" s="531"/>
      <c r="Z32" s="531"/>
      <c r="AF32" s="419"/>
      <c r="AG32" s="419"/>
      <c r="AH32" s="419"/>
      <c r="AI32" s="419"/>
      <c r="AJ32" s="419"/>
      <c r="AK32" s="419"/>
      <c r="AL32" s="419"/>
      <c r="AM32" s="419"/>
      <c r="AN32" s="419"/>
      <c r="AO32" s="419"/>
      <c r="AP32" s="419"/>
      <c r="AQ32" s="419"/>
      <c r="AR32" s="419"/>
      <c r="AS32" s="419"/>
      <c r="AT32" s="419"/>
      <c r="AU32" s="419"/>
    </row>
    <row r="33" spans="1:69" ht="13.5" customHeight="1">
      <c r="A33" s="939" t="s">
        <v>746</v>
      </c>
      <c r="B33" s="940" t="s">
        <v>747</v>
      </c>
      <c r="C33" s="945">
        <v>0.85</v>
      </c>
      <c r="D33" s="428">
        <f t="shared" si="7"/>
        <v>0</v>
      </c>
      <c r="E33" s="943" t="e">
        <f t="shared" si="6"/>
        <v>#DIV/0!</v>
      </c>
      <c r="F33" s="428">
        <f t="shared" si="8"/>
        <v>0</v>
      </c>
      <c r="G33" s="428">
        <f t="shared" si="9"/>
        <v>0</v>
      </c>
      <c r="H33" s="428">
        <f t="shared" si="10"/>
        <v>0</v>
      </c>
      <c r="I33" s="333"/>
      <c r="J33" s="333"/>
      <c r="K33" s="333"/>
      <c r="L33" s="333"/>
      <c r="M33" s="333"/>
      <c r="N33" s="333"/>
      <c r="O33" s="333"/>
      <c r="P33" s="333"/>
      <c r="Q33" s="333"/>
      <c r="R33" s="333"/>
      <c r="S33" s="333"/>
      <c r="T33" s="333"/>
      <c r="U33" s="333"/>
      <c r="V33" s="333"/>
      <c r="W33" s="333"/>
      <c r="X33" s="333"/>
      <c r="Y33" s="333"/>
      <c r="Z33" s="333"/>
      <c r="AF33" s="419"/>
      <c r="AG33" s="419"/>
      <c r="AH33" s="419"/>
      <c r="AI33" s="419"/>
      <c r="AJ33" s="419"/>
      <c r="AK33" s="419"/>
      <c r="AL33" s="419"/>
      <c r="AM33" s="419"/>
      <c r="AN33" s="419"/>
      <c r="AO33" s="419"/>
      <c r="AP33" s="419"/>
      <c r="AQ33" s="419"/>
      <c r="AR33" s="419"/>
      <c r="AS33" s="419"/>
      <c r="AT33" s="419"/>
      <c r="AU33" s="419"/>
    </row>
    <row r="34" spans="1:69" ht="13.5" customHeight="1">
      <c r="A34" s="939" t="s">
        <v>751</v>
      </c>
      <c r="B34" s="940" t="s">
        <v>752</v>
      </c>
      <c r="C34" s="945">
        <v>0.85</v>
      </c>
      <c r="D34" s="428">
        <f t="shared" si="7"/>
        <v>0</v>
      </c>
      <c r="E34" s="943" t="e">
        <f t="shared" si="6"/>
        <v>#DIV/0!</v>
      </c>
      <c r="F34" s="428">
        <f t="shared" si="8"/>
        <v>0</v>
      </c>
      <c r="G34" s="428">
        <f t="shared" si="9"/>
        <v>0</v>
      </c>
      <c r="H34" s="428">
        <f t="shared" si="10"/>
        <v>0</v>
      </c>
      <c r="I34" s="435">
        <v>0</v>
      </c>
      <c r="J34" s="333"/>
      <c r="K34" s="435">
        <v>0</v>
      </c>
      <c r="L34" s="333"/>
      <c r="M34" s="435">
        <v>0</v>
      </c>
      <c r="N34" s="333"/>
      <c r="O34" s="435">
        <v>0</v>
      </c>
      <c r="P34" s="333"/>
      <c r="Q34" s="435">
        <v>0</v>
      </c>
      <c r="R34" s="333"/>
      <c r="S34" s="435">
        <v>0</v>
      </c>
      <c r="T34" s="333"/>
      <c r="U34" s="435">
        <v>0</v>
      </c>
      <c r="V34" s="333"/>
      <c r="W34" s="435">
        <v>0</v>
      </c>
      <c r="X34" s="333"/>
      <c r="Y34" s="435">
        <v>0</v>
      </c>
      <c r="Z34" s="333"/>
      <c r="AF34" s="419"/>
      <c r="AG34" s="419"/>
      <c r="AH34" s="419"/>
      <c r="AI34" s="419"/>
      <c r="AJ34" s="419"/>
      <c r="AK34" s="419"/>
      <c r="AL34" s="419"/>
      <c r="AM34" s="419"/>
      <c r="AN34" s="419"/>
      <c r="AO34" s="419"/>
      <c r="AP34" s="419"/>
      <c r="AQ34" s="419"/>
      <c r="AR34" s="419"/>
      <c r="AS34" s="419"/>
      <c r="AT34" s="419"/>
      <c r="AU34" s="419"/>
    </row>
    <row r="35" spans="1:69" ht="13.5" customHeight="1">
      <c r="A35" s="942"/>
      <c r="B35" s="940" t="s">
        <v>152</v>
      </c>
      <c r="C35" s="555">
        <v>0.85</v>
      </c>
      <c r="D35" s="428">
        <f>SUM(D5,D6,D8,D12,D25,D26,D33,D34)</f>
        <v>0</v>
      </c>
      <c r="E35" s="943" t="e">
        <f t="shared" si="6"/>
        <v>#DIV/0!</v>
      </c>
      <c r="F35" s="428">
        <f>SUM(F5,F6,F8,F12,F25,F26,F33,F34)</f>
        <v>0</v>
      </c>
      <c r="G35" s="428">
        <f>SUM(G5,G6,G8,G12,G25,G26,G33,G34)</f>
        <v>0</v>
      </c>
      <c r="H35" s="428">
        <f t="shared" si="10"/>
        <v>0</v>
      </c>
      <c r="I35" s="428">
        <f>SUM(I5,I6,I8,I12,I25,I26,I33,I34)</f>
        <v>0</v>
      </c>
      <c r="J35" s="428">
        <f t="shared" ref="J35:Y35" si="19">SUM(J5,J6,J8,J12,J25,J26,J33,J34)</f>
        <v>0</v>
      </c>
      <c r="K35" s="428">
        <f t="shared" si="19"/>
        <v>0</v>
      </c>
      <c r="L35" s="428">
        <f t="shared" si="19"/>
        <v>0</v>
      </c>
      <c r="M35" s="428">
        <f t="shared" si="19"/>
        <v>0</v>
      </c>
      <c r="N35" s="428">
        <f t="shared" si="19"/>
        <v>0</v>
      </c>
      <c r="O35" s="428">
        <f t="shared" si="19"/>
        <v>0</v>
      </c>
      <c r="P35" s="428">
        <f t="shared" si="19"/>
        <v>0</v>
      </c>
      <c r="Q35" s="428">
        <f t="shared" si="19"/>
        <v>0</v>
      </c>
      <c r="R35" s="428">
        <f t="shared" si="19"/>
        <v>0</v>
      </c>
      <c r="S35" s="428">
        <f t="shared" si="19"/>
        <v>0</v>
      </c>
      <c r="T35" s="428">
        <f t="shared" si="19"/>
        <v>0</v>
      </c>
      <c r="U35" s="428">
        <f t="shared" si="19"/>
        <v>0</v>
      </c>
      <c r="V35" s="428">
        <f t="shared" si="19"/>
        <v>0</v>
      </c>
      <c r="W35" s="428">
        <f t="shared" si="19"/>
        <v>0</v>
      </c>
      <c r="X35" s="428">
        <f t="shared" si="19"/>
        <v>0</v>
      </c>
      <c r="Y35" s="428">
        <f t="shared" si="19"/>
        <v>0</v>
      </c>
      <c r="Z35" s="428">
        <f>SUM(Z5,Z6,Z8,Z12,Z25,Z26,Z33,Z34)</f>
        <v>0</v>
      </c>
      <c r="AF35" s="419"/>
      <c r="AG35" s="419"/>
      <c r="AH35" s="419"/>
      <c r="AI35" s="419"/>
      <c r="AJ35" s="419"/>
      <c r="AK35" s="419"/>
      <c r="AL35" s="419"/>
      <c r="AM35" s="419"/>
      <c r="AN35" s="419"/>
      <c r="AO35" s="419"/>
      <c r="AP35" s="419"/>
      <c r="AQ35" s="419"/>
      <c r="AR35" s="419"/>
      <c r="AS35" s="419"/>
      <c r="AT35" s="419"/>
      <c r="AU35" s="419"/>
    </row>
    <row r="36" spans="1:69" s="454" customFormat="1">
      <c r="A36" s="448"/>
      <c r="B36" s="449"/>
      <c r="C36" s="450"/>
      <c r="D36" s="451"/>
      <c r="E36" s="452"/>
      <c r="F36" s="451"/>
      <c r="G36" s="451"/>
      <c r="H36" s="451"/>
      <c r="I36" s="451"/>
      <c r="J36" s="451"/>
      <c r="K36" s="451"/>
      <c r="L36" s="451"/>
      <c r="M36" s="451"/>
      <c r="N36" s="451"/>
      <c r="O36" s="451"/>
      <c r="P36" s="451"/>
      <c r="Q36" s="451"/>
      <c r="R36" s="451"/>
      <c r="S36" s="451"/>
      <c r="T36" s="451"/>
      <c r="U36" s="451"/>
      <c r="V36" s="451"/>
      <c r="W36" s="451"/>
      <c r="X36" s="451"/>
      <c r="Y36" s="451"/>
      <c r="Z36" s="451"/>
      <c r="AA36" s="77"/>
      <c r="AB36" s="77"/>
      <c r="AC36" s="77"/>
      <c r="AD36" s="77"/>
      <c r="AE36" s="77"/>
      <c r="AF36" s="453"/>
      <c r="AG36" s="453"/>
      <c r="AH36" s="453"/>
      <c r="AI36" s="453"/>
      <c r="AJ36" s="453"/>
      <c r="AK36" s="453"/>
      <c r="AL36" s="453"/>
      <c r="AM36" s="453"/>
      <c r="AN36" s="453"/>
      <c r="AO36" s="453"/>
      <c r="AP36" s="453"/>
      <c r="AQ36" s="453"/>
      <c r="AR36" s="453"/>
      <c r="AS36" s="453"/>
      <c r="AT36" s="453"/>
      <c r="AU36" s="453"/>
      <c r="AV36" s="77"/>
      <c r="AW36" s="77"/>
      <c r="AX36" s="77"/>
      <c r="AY36" s="77"/>
      <c r="AZ36" s="77"/>
      <c r="BA36" s="77"/>
      <c r="BB36" s="77"/>
      <c r="BC36" s="77"/>
      <c r="BD36" s="77"/>
      <c r="BE36" s="77"/>
      <c r="BF36" s="77"/>
      <c r="BG36" s="77"/>
      <c r="BH36" s="77"/>
      <c r="BI36" s="77"/>
      <c r="BJ36" s="77"/>
      <c r="BK36" s="77"/>
      <c r="BL36" s="77"/>
      <c r="BM36" s="77"/>
      <c r="BN36" s="77"/>
      <c r="BO36" s="77"/>
      <c r="BP36" s="77"/>
      <c r="BQ36" s="77"/>
    </row>
    <row r="37" spans="1:69" s="69" customFormat="1">
      <c r="A37" s="455"/>
      <c r="B37" s="456" t="s">
        <v>404</v>
      </c>
      <c r="C37" s="457"/>
      <c r="D37" s="435"/>
      <c r="E37" s="458"/>
      <c r="F37" s="442"/>
      <c r="G37" s="442"/>
      <c r="H37" s="442">
        <f>SUM(I37:Z37)</f>
        <v>0</v>
      </c>
      <c r="I37" s="442">
        <f>$C$35*I35</f>
        <v>0</v>
      </c>
      <c r="J37" s="442" t="s">
        <v>447</v>
      </c>
      <c r="K37" s="442">
        <f>$C$35*K35</f>
        <v>0</v>
      </c>
      <c r="L37" s="442" t="s">
        <v>447</v>
      </c>
      <c r="M37" s="442">
        <f>$C$35*M35</f>
        <v>0</v>
      </c>
      <c r="N37" s="442" t="s">
        <v>447</v>
      </c>
      <c r="O37" s="442">
        <f>$C$35*O35</f>
        <v>0</v>
      </c>
      <c r="P37" s="442" t="s">
        <v>447</v>
      </c>
      <c r="Q37" s="442">
        <f>$C$35*Q35</f>
        <v>0</v>
      </c>
      <c r="R37" s="442" t="s">
        <v>447</v>
      </c>
      <c r="S37" s="442">
        <f>$C$35*S35</f>
        <v>0</v>
      </c>
      <c r="T37" s="442" t="s">
        <v>447</v>
      </c>
      <c r="U37" s="442">
        <f>$C$35*U35</f>
        <v>0</v>
      </c>
      <c r="V37" s="442" t="s">
        <v>447</v>
      </c>
      <c r="W37" s="442">
        <f>$C$35*W35</f>
        <v>0</v>
      </c>
      <c r="X37" s="442" t="s">
        <v>447</v>
      </c>
      <c r="Y37" s="442">
        <f>$C$35*Y35</f>
        <v>0</v>
      </c>
      <c r="Z37" s="442" t="s">
        <v>447</v>
      </c>
      <c r="AF37" s="419"/>
      <c r="AG37" s="419"/>
      <c r="AH37" s="419"/>
      <c r="AI37" s="419"/>
      <c r="AJ37" s="419"/>
      <c r="AK37" s="419"/>
      <c r="AL37" s="419"/>
      <c r="AM37" s="419"/>
      <c r="AN37" s="419"/>
      <c r="AO37" s="419"/>
      <c r="AP37" s="419"/>
      <c r="AQ37" s="419"/>
      <c r="AR37" s="419"/>
      <c r="AS37" s="419"/>
      <c r="AT37" s="419"/>
      <c r="AU37" s="419"/>
    </row>
    <row r="38" spans="1:69" s="69" customFormat="1">
      <c r="A38" s="459"/>
      <c r="G38" s="218"/>
      <c r="H38" s="460"/>
      <c r="I38" s="419"/>
      <c r="J38" s="218"/>
      <c r="K38" s="218"/>
      <c r="L38" s="218"/>
      <c r="M38" s="218"/>
      <c r="N38" s="218"/>
      <c r="O38" s="218"/>
      <c r="P38" s="218"/>
      <c r="Q38" s="218"/>
      <c r="R38" s="218"/>
      <c r="S38" s="218"/>
      <c r="T38" s="218"/>
      <c r="U38" s="218"/>
      <c r="V38" s="218"/>
      <c r="W38" s="218"/>
      <c r="X38" s="218"/>
      <c r="Y38" s="218"/>
      <c r="Z38" s="218"/>
    </row>
    <row r="39" spans="1:69" s="69" customFormat="1">
      <c r="A39" s="459"/>
      <c r="B39" s="69" t="s">
        <v>765</v>
      </c>
      <c r="H39" s="77"/>
      <c r="I39" s="461"/>
      <c r="J39" s="461"/>
      <c r="K39" s="461"/>
      <c r="L39" s="461"/>
      <c r="M39" s="461"/>
      <c r="N39" s="461"/>
      <c r="O39" s="461"/>
      <c r="P39" s="461"/>
      <c r="Q39" s="461"/>
      <c r="R39" s="461"/>
      <c r="S39" s="461"/>
      <c r="T39" s="461"/>
      <c r="U39" s="461"/>
      <c r="V39" s="461"/>
      <c r="W39" s="461"/>
      <c r="X39" s="461"/>
      <c r="Y39" s="461"/>
      <c r="Z39" s="461"/>
      <c r="AA39" s="466"/>
    </row>
    <row r="40" spans="1:69" s="69" customFormat="1">
      <c r="A40" s="463"/>
    </row>
    <row r="41" spans="1:69" s="69" customFormat="1" ht="16.5" customHeight="1">
      <c r="A41" s="463"/>
    </row>
    <row r="42" spans="1:69" s="69" customFormat="1">
      <c r="A42" s="463"/>
    </row>
    <row r="43" spans="1:69" s="69" customFormat="1">
      <c r="A43" s="463"/>
    </row>
    <row r="44" spans="1:69" s="69" customFormat="1">
      <c r="A44" s="463"/>
    </row>
    <row r="45" spans="1:69" s="69" customFormat="1">
      <c r="A45" s="463"/>
    </row>
    <row r="46" spans="1:69" s="69" customFormat="1">
      <c r="A46" s="463"/>
    </row>
    <row r="47" spans="1:69" s="69" customFormat="1">
      <c r="A47" s="463"/>
    </row>
    <row r="48" spans="1:69" s="69" customFormat="1">
      <c r="A48" s="463"/>
    </row>
    <row r="49" spans="1:1" s="69" customFormat="1">
      <c r="A49" s="463"/>
    </row>
    <row r="50" spans="1:1" s="69" customFormat="1">
      <c r="A50" s="463"/>
    </row>
    <row r="51" spans="1:1" s="69" customFormat="1">
      <c r="A51" s="463"/>
    </row>
    <row r="52" spans="1:1" s="69" customFormat="1">
      <c r="A52" s="463"/>
    </row>
    <row r="53" spans="1:1" s="69" customFormat="1">
      <c r="A53" s="463"/>
    </row>
    <row r="54" spans="1:1" s="69" customFormat="1">
      <c r="A54" s="463"/>
    </row>
    <row r="55" spans="1:1" s="69" customFormat="1">
      <c r="A55" s="463"/>
    </row>
    <row r="56" spans="1:1" s="69" customFormat="1">
      <c r="A56" s="463"/>
    </row>
    <row r="57" spans="1:1" s="69" customFormat="1">
      <c r="A57" s="463"/>
    </row>
    <row r="58" spans="1:1" s="69" customFormat="1"/>
    <row r="59" spans="1:1" s="69" customFormat="1"/>
    <row r="60" spans="1:1" s="69" customFormat="1"/>
    <row r="61" spans="1:1" s="69" customFormat="1"/>
    <row r="62" spans="1:1" s="69" customFormat="1"/>
    <row r="63" spans="1:1" s="69" customFormat="1"/>
    <row r="64" spans="1:1" s="69" customFormat="1"/>
    <row r="65" s="69" customFormat="1"/>
    <row r="66" s="69" customFormat="1"/>
    <row r="67" s="69" customFormat="1"/>
    <row r="68" s="69" customFormat="1"/>
    <row r="69" s="69" customFormat="1"/>
    <row r="70" s="69" customFormat="1"/>
    <row r="71" s="69" customFormat="1"/>
    <row r="72" s="69" customFormat="1"/>
    <row r="73" s="69" customFormat="1"/>
    <row r="74" s="69" customFormat="1"/>
    <row r="75" s="69" customFormat="1"/>
    <row r="76" s="69" customFormat="1"/>
    <row r="77" s="69" customFormat="1"/>
    <row r="78" s="69" customFormat="1"/>
    <row r="79" s="69" customFormat="1"/>
    <row r="80" s="69" customFormat="1"/>
    <row r="81" spans="1:2" s="69" customFormat="1"/>
    <row r="82" spans="1:2" s="69" customFormat="1">
      <c r="A82" s="448"/>
      <c r="B82" s="449"/>
    </row>
    <row r="83" spans="1:2" s="69" customFormat="1"/>
    <row r="84" spans="1:2" s="69" customFormat="1"/>
    <row r="85" spans="1:2" s="69" customFormat="1"/>
    <row r="86" spans="1:2" s="69" customFormat="1"/>
    <row r="87" spans="1:2" s="69" customFormat="1"/>
    <row r="88" spans="1:2" s="69" customFormat="1"/>
    <row r="89" spans="1:2" s="69" customFormat="1"/>
    <row r="90" spans="1:2" s="69" customFormat="1"/>
    <row r="91" spans="1:2" s="69" customFormat="1"/>
    <row r="92" spans="1:2" s="69" customFormat="1"/>
    <row r="93" spans="1:2" s="69" customFormat="1"/>
    <row r="94" spans="1:2" s="69" customFormat="1"/>
    <row r="95" spans="1:2" s="69" customFormat="1"/>
    <row r="96" spans="1:2" s="69" customFormat="1"/>
    <row r="97" s="69" customFormat="1"/>
    <row r="98" s="69" customFormat="1"/>
    <row r="99" s="69" customFormat="1"/>
    <row r="100" s="69" customFormat="1"/>
    <row r="101" s="69" customFormat="1"/>
    <row r="102" s="69" customFormat="1"/>
    <row r="103" s="69" customFormat="1"/>
    <row r="104" s="69" customFormat="1"/>
    <row r="105" s="69" customFormat="1"/>
    <row r="106" s="69" customFormat="1"/>
    <row r="107" s="69" customFormat="1"/>
    <row r="108" s="69" customFormat="1"/>
    <row r="109" s="69" customFormat="1"/>
    <row r="110" s="69" customFormat="1"/>
    <row r="111" s="69" customFormat="1"/>
    <row r="112" s="69" customFormat="1"/>
    <row r="113" s="69" customFormat="1"/>
    <row r="114" s="69" customFormat="1"/>
    <row r="115" s="69" customFormat="1"/>
    <row r="116" s="69" customFormat="1"/>
    <row r="117" s="69" customFormat="1"/>
    <row r="118" s="69" customFormat="1"/>
    <row r="119" s="69" customFormat="1"/>
    <row r="120" s="69" customFormat="1"/>
    <row r="121" s="69" customFormat="1"/>
    <row r="122" s="69" customFormat="1"/>
    <row r="123" s="69" customFormat="1"/>
    <row r="124" s="69" customFormat="1"/>
    <row r="125" s="69" customFormat="1"/>
    <row r="126" s="69" customFormat="1"/>
    <row r="127" s="69" customFormat="1"/>
    <row r="128" s="69" customFormat="1"/>
    <row r="129" s="69" customFormat="1"/>
    <row r="130" s="69" customFormat="1"/>
    <row r="131" s="69" customFormat="1"/>
    <row r="132" s="69" customFormat="1"/>
    <row r="133" s="69" customFormat="1"/>
    <row r="134" s="69" customFormat="1"/>
    <row r="135" s="69" customFormat="1"/>
    <row r="136" s="69" customFormat="1"/>
    <row r="137" s="69" customFormat="1"/>
    <row r="138" s="69" customFormat="1"/>
    <row r="139" s="69" customFormat="1"/>
    <row r="140" s="69" customFormat="1"/>
    <row r="141" s="69" customFormat="1"/>
    <row r="142" s="69" customFormat="1"/>
    <row r="143" s="69" customFormat="1"/>
    <row r="144" s="69" customFormat="1"/>
    <row r="145" s="69" customFormat="1"/>
    <row r="146" s="69" customFormat="1"/>
    <row r="147" s="69" customFormat="1"/>
    <row r="148" s="69" customFormat="1"/>
    <row r="149" s="69" customFormat="1"/>
    <row r="150" s="69" customFormat="1"/>
    <row r="151" s="69" customFormat="1"/>
    <row r="152" s="69" customFormat="1"/>
    <row r="153" s="69" customFormat="1"/>
    <row r="154" s="69" customFormat="1"/>
    <row r="155" s="69" customFormat="1"/>
    <row r="156" s="69" customFormat="1"/>
    <row r="157" s="69" customFormat="1"/>
    <row r="158" s="69" customFormat="1"/>
    <row r="159" s="69" customFormat="1"/>
    <row r="160" s="69" customFormat="1"/>
    <row r="161" s="69" customFormat="1"/>
    <row r="162" s="69" customFormat="1"/>
    <row r="163" s="69" customFormat="1"/>
    <row r="164" s="69" customFormat="1"/>
    <row r="165" s="69" customFormat="1"/>
    <row r="166" s="69" customFormat="1"/>
    <row r="167" s="69" customFormat="1"/>
    <row r="168" s="69" customFormat="1"/>
    <row r="169" s="69" customFormat="1"/>
    <row r="170" s="69" customFormat="1"/>
    <row r="171" s="69" customFormat="1"/>
    <row r="172" s="69" customFormat="1"/>
    <row r="173" s="69" customFormat="1"/>
    <row r="174" s="69" customFormat="1"/>
    <row r="175" s="69" customFormat="1"/>
    <row r="176" s="69" customFormat="1"/>
    <row r="177" s="69" customFormat="1"/>
    <row r="178" s="69" customFormat="1"/>
    <row r="179" s="69" customFormat="1"/>
    <row r="180" s="69" customFormat="1"/>
    <row r="181" s="69" customFormat="1"/>
    <row r="182" s="69" customFormat="1"/>
    <row r="183" s="69" customFormat="1"/>
    <row r="184" s="69" customFormat="1"/>
    <row r="185" s="69" customFormat="1"/>
    <row r="186" s="69" customFormat="1"/>
    <row r="187" s="69" customFormat="1"/>
    <row r="188" s="69" customFormat="1"/>
    <row r="189" s="69" customFormat="1"/>
    <row r="190" s="69" customFormat="1"/>
    <row r="191" s="69" customFormat="1"/>
    <row r="192" s="69" customFormat="1"/>
    <row r="193" s="69" customFormat="1"/>
    <row r="194" s="69" customFormat="1"/>
    <row r="195" s="69" customFormat="1"/>
    <row r="196" s="69" customFormat="1"/>
    <row r="197" s="69" customFormat="1"/>
    <row r="198" s="69" customFormat="1"/>
    <row r="199" s="69" customFormat="1"/>
    <row r="200" s="69" customFormat="1"/>
    <row r="201" s="69" customFormat="1"/>
    <row r="202" s="69" customFormat="1"/>
    <row r="203" s="69" customFormat="1"/>
    <row r="204" s="69" customFormat="1"/>
    <row r="205" s="69" customFormat="1"/>
    <row r="206" s="69" customFormat="1"/>
    <row r="207" s="69" customFormat="1"/>
    <row r="208" s="69" customFormat="1"/>
    <row r="209" s="69" customFormat="1"/>
    <row r="210" s="69" customFormat="1"/>
    <row r="211" s="69" customFormat="1"/>
    <row r="212" s="69" customFormat="1"/>
    <row r="213" s="69" customFormat="1"/>
    <row r="214" s="69" customFormat="1"/>
    <row r="215" s="69" customFormat="1"/>
    <row r="216" s="69" customFormat="1"/>
    <row r="217" s="69" customFormat="1"/>
    <row r="218" s="69" customFormat="1"/>
    <row r="219" s="69" customFormat="1"/>
    <row r="220" s="69" customFormat="1"/>
    <row r="221" s="69" customFormat="1"/>
    <row r="222" s="69" customFormat="1"/>
    <row r="223" s="69" customFormat="1"/>
    <row r="224" s="69" customFormat="1"/>
    <row r="225" s="69" customFormat="1"/>
    <row r="226" s="69" customFormat="1"/>
    <row r="227" s="69" customFormat="1"/>
    <row r="228" s="69" customFormat="1"/>
    <row r="229" s="69" customFormat="1"/>
    <row r="230" s="69" customFormat="1"/>
    <row r="231" s="69" customFormat="1"/>
    <row r="232" s="69" customFormat="1"/>
    <row r="233" s="69" customFormat="1"/>
    <row r="234" s="69" customFormat="1"/>
    <row r="235" s="69" customFormat="1"/>
    <row r="236" s="69" customFormat="1"/>
    <row r="237" s="69" customFormat="1"/>
    <row r="238" s="69" customFormat="1"/>
    <row r="239" s="69" customFormat="1"/>
    <row r="240" s="69" customFormat="1"/>
    <row r="241" s="69" customFormat="1"/>
    <row r="242" s="69" customFormat="1"/>
    <row r="243" s="69" customFormat="1"/>
    <row r="244" s="69" customFormat="1"/>
    <row r="245" s="69" customFormat="1"/>
    <row r="246" s="69" customFormat="1"/>
    <row r="247" s="69" customFormat="1"/>
    <row r="248" s="69" customFormat="1"/>
    <row r="249" s="69" customFormat="1"/>
    <row r="250" s="69" customFormat="1"/>
    <row r="251" s="69" customFormat="1"/>
    <row r="252" s="69" customFormat="1"/>
    <row r="253" s="69" customFormat="1"/>
    <row r="254" s="69" customFormat="1"/>
    <row r="255" s="69" customFormat="1"/>
    <row r="256" s="69" customFormat="1"/>
    <row r="257" s="69" customFormat="1"/>
    <row r="258" s="69" customFormat="1"/>
    <row r="259" s="69" customFormat="1"/>
    <row r="260" s="69" customFormat="1"/>
    <row r="261" s="69" customFormat="1"/>
    <row r="262" s="69" customFormat="1"/>
    <row r="263" s="69" customFormat="1"/>
    <row r="264" s="69" customFormat="1"/>
    <row r="265" s="69" customFormat="1"/>
    <row r="266" s="69" customFormat="1"/>
    <row r="267" s="69" customFormat="1"/>
    <row r="268" s="69" customFormat="1"/>
    <row r="269" s="69" customFormat="1"/>
    <row r="270" s="69" customFormat="1"/>
    <row r="271" s="69" customFormat="1"/>
    <row r="272" s="69" customFormat="1"/>
    <row r="273" s="69" customFormat="1"/>
    <row r="274" s="69" customFormat="1"/>
    <row r="275" s="69" customFormat="1"/>
    <row r="276" s="69" customFormat="1"/>
    <row r="277" s="69" customFormat="1"/>
    <row r="278" s="69" customFormat="1"/>
    <row r="279" s="69" customFormat="1"/>
    <row r="280" s="69" customFormat="1"/>
    <row r="281" s="69" customFormat="1"/>
    <row r="282" s="69" customFormat="1"/>
    <row r="283" s="69" customFormat="1"/>
    <row r="284" s="69" customFormat="1"/>
    <row r="285" s="69" customFormat="1"/>
    <row r="286" s="69" customFormat="1"/>
    <row r="287" s="69" customFormat="1"/>
    <row r="288" s="69" customFormat="1"/>
    <row r="289" s="69" customFormat="1"/>
    <row r="290" s="69" customFormat="1"/>
    <row r="291" s="69" customFormat="1"/>
    <row r="292" s="69" customFormat="1"/>
    <row r="293" s="69" customFormat="1"/>
    <row r="294" s="69" customFormat="1"/>
    <row r="295" s="69" customFormat="1"/>
    <row r="296" s="69" customFormat="1"/>
    <row r="297" s="69" customFormat="1"/>
    <row r="298" s="69" customFormat="1"/>
    <row r="299" s="69" customFormat="1"/>
    <row r="300" s="69" customFormat="1"/>
    <row r="301" s="69" customFormat="1"/>
    <row r="302" s="69" customFormat="1"/>
    <row r="303" s="69" customFormat="1"/>
    <row r="304" s="69" customFormat="1"/>
    <row r="305" s="69" customFormat="1"/>
    <row r="306" s="69" customFormat="1"/>
    <row r="307" s="69" customFormat="1"/>
    <row r="308" s="69" customFormat="1"/>
    <row r="309" s="69" customFormat="1"/>
    <row r="310" s="69" customFormat="1"/>
    <row r="311" s="69" customFormat="1"/>
    <row r="312" s="69" customFormat="1"/>
    <row r="313" s="69" customFormat="1"/>
    <row r="314" s="69" customFormat="1"/>
    <row r="315" s="69" customFormat="1"/>
    <row r="316" s="69" customFormat="1"/>
    <row r="317" s="69" customFormat="1"/>
    <row r="318" s="69" customFormat="1"/>
    <row r="319" s="69" customFormat="1"/>
    <row r="320" s="69" customFormat="1"/>
    <row r="321" s="69" customFormat="1"/>
    <row r="322" s="69" customFormat="1"/>
    <row r="323" s="69" customFormat="1"/>
    <row r="324" s="69" customFormat="1"/>
    <row r="325" s="69" customFormat="1"/>
    <row r="326" s="69" customFormat="1"/>
    <row r="327" s="69" customFormat="1"/>
    <row r="328" s="69" customFormat="1"/>
    <row r="329" s="69" customFormat="1"/>
    <row r="330" s="69" customFormat="1"/>
    <row r="331" s="69" customFormat="1"/>
    <row r="332" s="69" customFormat="1"/>
    <row r="333" s="69" customFormat="1"/>
    <row r="334" s="69" customFormat="1"/>
    <row r="335" s="69" customFormat="1"/>
    <row r="336" s="69" customFormat="1"/>
    <row r="337" s="69" customFormat="1"/>
    <row r="338" s="69" customFormat="1"/>
    <row r="339" s="69" customFormat="1"/>
    <row r="340" s="69" customFormat="1"/>
    <row r="341" s="69" customFormat="1"/>
    <row r="342" s="69" customFormat="1"/>
    <row r="343" s="69" customFormat="1"/>
    <row r="344" s="69" customFormat="1"/>
    <row r="345" s="69" customFormat="1"/>
    <row r="346" s="69" customFormat="1"/>
    <row r="347" s="69" customFormat="1"/>
    <row r="348" s="69" customFormat="1"/>
    <row r="349" s="69" customFormat="1"/>
    <row r="350" s="69" customFormat="1"/>
    <row r="351" s="69" customFormat="1"/>
    <row r="352" s="69" customFormat="1"/>
    <row r="353" s="69" customFormat="1"/>
    <row r="354" s="69" customFormat="1"/>
    <row r="355" s="69" customFormat="1"/>
    <row r="356" s="69" customFormat="1"/>
    <row r="357" s="69" customFormat="1"/>
    <row r="358" s="69" customFormat="1"/>
    <row r="359" s="69" customFormat="1"/>
    <row r="360" s="69" customFormat="1"/>
    <row r="361" s="69" customFormat="1"/>
    <row r="362" s="69" customFormat="1"/>
    <row r="363" s="69" customFormat="1"/>
    <row r="364" s="69" customFormat="1"/>
    <row r="365" s="69" customFormat="1"/>
    <row r="366" s="69" customFormat="1"/>
    <row r="367" s="69" customFormat="1"/>
    <row r="368" s="69" customFormat="1"/>
    <row r="369" s="69" customFormat="1"/>
    <row r="370" s="69" customFormat="1"/>
    <row r="371" s="69" customFormat="1"/>
    <row r="372" s="69" customFormat="1"/>
    <row r="373" s="69" customFormat="1"/>
    <row r="374" s="69" customFormat="1"/>
    <row r="375" s="69" customFormat="1"/>
    <row r="376" s="69" customFormat="1"/>
    <row r="377" s="69" customFormat="1"/>
    <row r="378" s="69" customFormat="1"/>
    <row r="379" s="69" customFormat="1"/>
    <row r="380" s="69" customFormat="1"/>
    <row r="381" s="69" customFormat="1"/>
    <row r="382" s="69" customFormat="1"/>
    <row r="383" s="69" customFormat="1"/>
    <row r="384" s="69" customFormat="1"/>
    <row r="385" s="69" customFormat="1"/>
    <row r="386" s="69" customFormat="1"/>
    <row r="387" s="69" customFormat="1"/>
    <row r="388" s="69" customFormat="1"/>
    <row r="389" s="69" customFormat="1"/>
    <row r="390" s="69" customFormat="1"/>
    <row r="391" s="69" customFormat="1"/>
    <row r="392" s="69" customFormat="1"/>
    <row r="393" s="69" customFormat="1"/>
    <row r="394" s="69" customFormat="1"/>
    <row r="395" s="69" customFormat="1"/>
    <row r="396" s="69" customFormat="1"/>
    <row r="397" s="69" customFormat="1"/>
    <row r="398" s="69" customFormat="1"/>
    <row r="399" s="69" customFormat="1"/>
    <row r="400" s="69" customFormat="1"/>
    <row r="401" s="69" customFormat="1"/>
    <row r="402" s="69" customFormat="1"/>
    <row r="403" s="69" customFormat="1"/>
    <row r="404" s="69" customFormat="1"/>
    <row r="405" s="69" customFormat="1"/>
    <row r="406" s="69" customFormat="1"/>
    <row r="407" s="69" customFormat="1"/>
    <row r="408" s="69" customFormat="1"/>
    <row r="409" s="69" customFormat="1"/>
    <row r="410" s="69" customFormat="1"/>
    <row r="411" s="69" customFormat="1"/>
  </sheetData>
  <sheetProtection algorithmName="SHA-512" hashValue="YwhBrBk9iOx+nAVKoi1vrXrR6QRkeHGUvuJ5Wupqew2q2eMgFHjct+I3sZKSY2EnlONvZMx7DOE0iDpfqRWtSg==" saltValue="usOCWFVGJJpMf+YDw9mCXw==" spinCount="100000" sheet="1" formatCells="0" formatColumns="0" formatRows="0"/>
  <dataConsolidate/>
  <mergeCells count="17">
    <mergeCell ref="D3:E3"/>
    <mergeCell ref="D1:V1"/>
    <mergeCell ref="Y3:Z3"/>
    <mergeCell ref="M3:N3"/>
    <mergeCell ref="O3:P3"/>
    <mergeCell ref="Q3:R3"/>
    <mergeCell ref="F3:G3"/>
    <mergeCell ref="I3:J3"/>
    <mergeCell ref="K3:L3"/>
    <mergeCell ref="S3:T3"/>
    <mergeCell ref="U3:V3"/>
    <mergeCell ref="W3:X3"/>
    <mergeCell ref="A1:B1"/>
    <mergeCell ref="A2:C2"/>
    <mergeCell ref="A3:A4"/>
    <mergeCell ref="B3:B4"/>
    <mergeCell ref="C3:C4"/>
  </mergeCells>
  <conditionalFormatting sqref="F6:G7 H5:H12 H14:H25 H31:H33">
    <cfRule type="containsText" dxfId="87" priority="15" stopIfTrue="1" operator="containsText" text="PĀRSNIEGTAS IZMAKSAS">
      <formula>NOT(ISERROR(SEARCH("PĀRSNIEGTAS IZMAKSAS",F5)))</formula>
    </cfRule>
  </conditionalFormatting>
  <conditionalFormatting sqref="M3:Z3">
    <cfRule type="cellIs" dxfId="86" priority="6" operator="equal">
      <formula>"x"</formula>
    </cfRule>
  </conditionalFormatting>
  <conditionalFormatting sqref="E6:E7">
    <cfRule type="containsText" dxfId="85" priority="4" stopIfTrue="1" operator="containsText" text="PĀRSNIEGTAS IZMAKSAS">
      <formula>NOT(ISERROR(SEARCH("PĀRSNIEGTAS IZMAKSAS",E6)))</formula>
    </cfRule>
  </conditionalFormatting>
  <conditionalFormatting sqref="D6:D7">
    <cfRule type="containsText" dxfId="84" priority="3" stopIfTrue="1" operator="containsText" text="PĀRSNIEGTAS IZMAKSAS">
      <formula>NOT(ISERROR(SEARCH("PĀRSNIEGTAS IZMAKSAS",D6)))</formula>
    </cfRule>
  </conditionalFormatting>
  <conditionalFormatting sqref="C6:C7">
    <cfRule type="containsText" dxfId="83" priority="2" stopIfTrue="1" operator="containsText" text="PĀRSNIEGTAS IZMAKSAS">
      <formula>NOT(ISERROR(SEARCH("PĀRSNIEGTAS IZMAKSAS",C6)))</formula>
    </cfRule>
  </conditionalFormatting>
  <dataValidations count="1">
    <dataValidation allowBlank="1" showInputMessage="1" showErrorMessage="1" promptTitle="izveelies" sqref="C5:C34"/>
  </dataValidations>
  <pageMargins left="0.7" right="0.7" top="0.75" bottom="0.75" header="0.3" footer="0.3"/>
  <pageSetup paperSize="9" scale="39" orientation="landscape" r:id="rId1"/>
  <extLst>
    <ext xmlns:x14="http://schemas.microsoft.com/office/spreadsheetml/2009/9/main" uri="{78C0D931-6437-407d-A8EE-F0AAD7539E65}">
      <x14:conditionalFormattings>
        <x14:conditionalFormatting xmlns:xm="http://schemas.microsoft.com/office/excel/2006/main">
          <x14:cfRule type="containsText" priority="1" stopIfTrue="1" operator="containsText" text="PĀRSNIEGTAS IZMAKSAS" id="{29421659-8D75-4589-A9E8-1D99B60EE4F0}">
            <xm:f>NOT(ISERROR(SEARCH("PĀRSNIEGTAS IZMAKSAS",'1.B. Iesniedzējs'!H34)))</xm:f>
            <x14:dxf>
              <font>
                <b/>
                <i val="0"/>
                <color rgb="FFFF0000"/>
              </font>
            </x14:dxf>
          </x14:cfRule>
          <xm:sqref>H34</xm:sqref>
        </x14:conditionalFormatting>
      </x14:conditionalFormatting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B2:E7"/>
  <sheetViews>
    <sheetView workbookViewId="0">
      <selection activeCell="C17" sqref="C17"/>
    </sheetView>
  </sheetViews>
  <sheetFormatPr defaultColWidth="8.85546875" defaultRowHeight="12.75"/>
  <cols>
    <col min="1" max="1" width="8.85546875" style="5"/>
    <col min="2" max="2" width="60" style="5" bestFit="1" customWidth="1"/>
    <col min="3" max="3" width="9.7109375" style="5" bestFit="1" customWidth="1"/>
    <col min="4" max="16384" width="8.85546875" style="5"/>
  </cols>
  <sheetData>
    <row r="2" spans="2:5">
      <c r="B2" s="1" t="s">
        <v>88</v>
      </c>
      <c r="C2" s="2">
        <f>'3. DL invest.n.pl.AR pr.'!AJ24</f>
        <v>0</v>
      </c>
      <c r="D2" s="3" t="b">
        <f>C2=(C3+C6)</f>
        <v>1</v>
      </c>
      <c r="E2" s="4"/>
    </row>
    <row r="3" spans="2:5">
      <c r="B3" s="1" t="s">
        <v>89</v>
      </c>
      <c r="C3" s="6">
        <f>C4+C5</f>
        <v>0</v>
      </c>
      <c r="D3" s="7" t="b">
        <f>'12. RL Investīciju n.pl.'!F41=C3</f>
        <v>1</v>
      </c>
      <c r="E3" s="7" t="b">
        <f>C3='12. RL Investīciju n.pl.'!G41</f>
        <v>1</v>
      </c>
    </row>
    <row r="4" spans="2:5">
      <c r="B4" s="1" t="s">
        <v>90</v>
      </c>
      <c r="C4" s="8"/>
      <c r="D4" s="4"/>
      <c r="E4" s="4"/>
    </row>
    <row r="5" spans="2:5">
      <c r="B5" s="1" t="s">
        <v>91</v>
      </c>
      <c r="C5" s="8">
        <v>0</v>
      </c>
      <c r="D5" s="9"/>
      <c r="E5" s="4"/>
    </row>
    <row r="6" spans="2:5">
      <c r="B6" s="1" t="s">
        <v>92</v>
      </c>
      <c r="C6" s="8"/>
      <c r="D6" s="4"/>
      <c r="E6" s="4"/>
    </row>
    <row r="7" spans="2:5">
      <c r="B7" s="1" t="s">
        <v>93</v>
      </c>
      <c r="C7" s="6"/>
      <c r="D7" s="4"/>
      <c r="E7" s="4" t="e">
        <f>C7/C4</f>
        <v>#DIV/0!</v>
      </c>
    </row>
  </sheetData>
  <pageMargins left="0.7" right="0.7" top="0.75" bottom="0.75" header="0.3" footer="0.3"/>
  <pageSetup paperSize="9" scale="93" orientation="portrait"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rgb="FFFFFF00"/>
    <pageSetUpPr fitToPage="1"/>
  </sheetPr>
  <dimension ref="A1:AC25"/>
  <sheetViews>
    <sheetView showGridLines="0" zoomScaleNormal="100" workbookViewId="0">
      <selection activeCell="D25" sqref="D25"/>
    </sheetView>
  </sheetViews>
  <sheetFormatPr defaultRowHeight="12.75"/>
  <cols>
    <col min="1" max="1" width="4.85546875" style="39" customWidth="1"/>
    <col min="2" max="2" width="56.5703125" style="39" customWidth="1"/>
    <col min="3" max="3" width="13.140625" style="39" customWidth="1"/>
    <col min="4" max="4" width="24.28515625" style="39" bestFit="1" customWidth="1"/>
    <col min="5" max="5" width="16.5703125" style="39" customWidth="1"/>
    <col min="6" max="6" width="6.42578125" style="39" customWidth="1"/>
    <col min="7" max="7" width="23" style="39" customWidth="1"/>
    <col min="8" max="8" width="6.42578125" style="39" customWidth="1"/>
    <col min="9" max="9" width="11.85546875" style="39" customWidth="1"/>
    <col min="10" max="25" width="6.42578125" style="39" customWidth="1"/>
    <col min="26" max="16384" width="9.140625" style="39"/>
  </cols>
  <sheetData>
    <row r="1" spans="1:29" ht="26.25">
      <c r="A1" s="1077" t="s">
        <v>668</v>
      </c>
      <c r="B1" s="1077"/>
      <c r="C1" s="1077"/>
      <c r="D1" s="1078"/>
      <c r="E1" s="1078"/>
    </row>
    <row r="2" spans="1:29" hidden="1">
      <c r="A2" s="77"/>
      <c r="B2" s="77"/>
      <c r="C2" s="77"/>
      <c r="D2" s="77"/>
    </row>
    <row r="3" spans="1:29" s="23" customFormat="1" hidden="1">
      <c r="A3" s="761"/>
      <c r="B3" s="761"/>
      <c r="C3" s="761"/>
      <c r="D3" s="761" t="s">
        <v>2</v>
      </c>
      <c r="E3" s="39"/>
      <c r="F3" s="39"/>
      <c r="G3" s="39"/>
      <c r="H3" s="39"/>
      <c r="I3" s="39"/>
      <c r="J3" s="39"/>
      <c r="K3" s="39"/>
      <c r="L3" s="39"/>
      <c r="M3" s="39"/>
      <c r="N3" s="39"/>
      <c r="O3" s="39"/>
      <c r="P3" s="39"/>
      <c r="Q3" s="39"/>
      <c r="R3" s="39"/>
      <c r="S3" s="39"/>
      <c r="T3" s="39"/>
      <c r="U3" s="39"/>
      <c r="V3" s="39"/>
      <c r="W3" s="39"/>
      <c r="X3" s="39"/>
      <c r="Y3" s="39"/>
      <c r="Z3" s="39"/>
      <c r="AA3" s="39"/>
      <c r="AB3" s="39"/>
      <c r="AC3" s="39"/>
    </row>
    <row r="4" spans="1:29" s="46" customFormat="1" hidden="1">
      <c r="A4" s="163">
        <v>1</v>
      </c>
      <c r="B4" s="164" t="s">
        <v>499</v>
      </c>
      <c r="C4" s="388" t="s">
        <v>180</v>
      </c>
      <c r="D4" s="387" t="s">
        <v>411</v>
      </c>
      <c r="E4" s="39"/>
      <c r="F4" s="39"/>
      <c r="G4" s="39"/>
      <c r="H4" s="39"/>
      <c r="I4" s="39"/>
      <c r="J4" s="39"/>
      <c r="K4" s="39"/>
      <c r="L4" s="39"/>
      <c r="M4" s="39"/>
      <c r="N4" s="39"/>
      <c r="O4" s="39"/>
      <c r="P4" s="39"/>
      <c r="Q4" s="39"/>
      <c r="R4" s="39"/>
      <c r="S4" s="39"/>
      <c r="T4" s="39"/>
      <c r="U4" s="39"/>
      <c r="V4" s="39"/>
      <c r="W4" s="39"/>
      <c r="X4" s="39"/>
      <c r="Y4" s="39"/>
      <c r="Z4" s="39"/>
      <c r="AA4" s="39"/>
      <c r="AB4" s="39"/>
      <c r="AC4" s="39"/>
    </row>
    <row r="5" spans="1:29" hidden="1">
      <c r="A5" s="762" t="s">
        <v>3</v>
      </c>
      <c r="B5" s="763" t="s">
        <v>205</v>
      </c>
      <c r="C5" s="763" t="s">
        <v>188</v>
      </c>
      <c r="D5" s="440">
        <f>'5. DL soc.econom. analīze'!AH31</f>
        <v>0</v>
      </c>
    </row>
    <row r="6" spans="1:29" s="767" customFormat="1" hidden="1">
      <c r="A6" s="764" t="s">
        <v>5</v>
      </c>
      <c r="B6" s="765" t="s">
        <v>206</v>
      </c>
      <c r="C6" s="765" t="s">
        <v>188</v>
      </c>
      <c r="D6" s="766" t="str">
        <f>IF(HIDDEN!I2="331",'5. DL soc.econom. analīze'!AH32,"Nettiecas!")</f>
        <v>Nettiecas!</v>
      </c>
      <c r="E6" s="39"/>
      <c r="F6" s="39"/>
      <c r="G6" s="39"/>
      <c r="H6" s="39"/>
      <c r="I6" s="39"/>
      <c r="J6" s="39"/>
      <c r="K6" s="39"/>
      <c r="L6" s="39"/>
    </row>
    <row r="7" spans="1:29" hidden="1">
      <c r="A7" s="762" t="s">
        <v>7</v>
      </c>
      <c r="B7" s="763" t="s">
        <v>207</v>
      </c>
      <c r="C7" s="763" t="s">
        <v>179</v>
      </c>
      <c r="D7" s="440">
        <f>'5. DL soc.econom. analīze'!AH33</f>
        <v>0</v>
      </c>
      <c r="M7" s="768"/>
      <c r="N7" s="768"/>
      <c r="O7" s="768"/>
      <c r="P7" s="768"/>
      <c r="Q7" s="768"/>
      <c r="R7" s="768"/>
      <c r="S7" s="768"/>
      <c r="T7" s="34"/>
    </row>
    <row r="8" spans="1:29" ht="25.5" hidden="1">
      <c r="A8" s="762" t="s">
        <v>9</v>
      </c>
      <c r="B8" s="763" t="s">
        <v>208</v>
      </c>
      <c r="C8" s="763" t="s">
        <v>203</v>
      </c>
      <c r="D8" s="769">
        <f>IF(HIDDEN!I2="562",'5. DL soc.econom. analīze'!AH34,"Nettiecas!")</f>
        <v>0</v>
      </c>
    </row>
    <row r="9" spans="1:29" hidden="1">
      <c r="A9" s="69"/>
      <c r="B9" s="69"/>
      <c r="C9" s="69"/>
      <c r="D9" s="69"/>
    </row>
    <row r="10" spans="1:29" s="46" customFormat="1" hidden="1">
      <c r="A10" s="163">
        <v>2</v>
      </c>
      <c r="B10" s="164" t="s">
        <v>212</v>
      </c>
      <c r="C10" s="164"/>
      <c r="D10" s="388" t="s">
        <v>190</v>
      </c>
      <c r="E10" s="39"/>
      <c r="F10" s="39"/>
      <c r="G10" s="39"/>
      <c r="H10" s="39"/>
      <c r="I10" s="39"/>
      <c r="J10" s="39"/>
      <c r="K10" s="39"/>
      <c r="L10" s="39"/>
      <c r="M10" s="39"/>
      <c r="N10" s="39"/>
      <c r="O10" s="39"/>
      <c r="P10" s="39"/>
      <c r="Q10" s="39"/>
      <c r="R10" s="39"/>
      <c r="S10" s="39"/>
      <c r="T10" s="39"/>
      <c r="U10" s="39"/>
      <c r="V10" s="39"/>
      <c r="W10" s="39"/>
      <c r="X10" s="39"/>
      <c r="Y10" s="39"/>
      <c r="Z10" s="39"/>
      <c r="AA10" s="39"/>
      <c r="AB10" s="39"/>
      <c r="AC10" s="39"/>
    </row>
    <row r="11" spans="1:29" hidden="1">
      <c r="A11" s="37"/>
      <c r="B11" s="37"/>
      <c r="C11" s="37"/>
      <c r="D11" s="770"/>
    </row>
    <row r="12" spans="1:29" ht="25.5" hidden="1" customHeight="1">
      <c r="A12" s="331" t="s">
        <v>14</v>
      </c>
      <c r="B12" s="331" t="s">
        <v>211</v>
      </c>
      <c r="C12" s="331" t="s">
        <v>188</v>
      </c>
      <c r="D12" s="771" t="str">
        <f>IF(HIDDEN!G3=1,(IF(D5&gt;=1, "IZPILDĪTS KRITĒRIJS", "NAV IZPILDĪTS KRITĒRIJS")),"Neattiecas!")</f>
        <v>Neattiecas!</v>
      </c>
    </row>
    <row r="13" spans="1:29" ht="25.5" hidden="1" customHeight="1">
      <c r="A13" s="331" t="s">
        <v>16</v>
      </c>
      <c r="B13" s="331" t="s">
        <v>312</v>
      </c>
      <c r="C13" s="331" t="s">
        <v>188</v>
      </c>
      <c r="D13" s="771" t="str">
        <f>IF(HIDDEN!G4=1,(IF(D6&gt;=2, "IZPILDĪTS KRITĒRIJS", "NAV IZPILDĪTS KRITĒRIJS")),"Neattiecas!")</f>
        <v>Neattiecas!</v>
      </c>
    </row>
    <row r="14" spans="1:29" ht="25.5" hidden="1" customHeight="1">
      <c r="A14" s="772" t="s">
        <v>19</v>
      </c>
      <c r="B14" s="773" t="s">
        <v>217</v>
      </c>
      <c r="C14" s="772" t="s">
        <v>179</v>
      </c>
      <c r="D14" s="774" t="e">
        <f>'8. AL budžets kopā'!#REF!/D5</f>
        <v>#REF!</v>
      </c>
      <c r="E14" s="1079" t="e">
        <f>IF(D14&lt;IF('Dati par projektu'!C6="SAM 3.3.1.",60987,60959)," ","ERAF finansējums uz vienu jaunradītu darba vietu ir pārāk liels, ja vien projektā neizmanto MK noteikumu Nr.593 vai MK noteikumu Nr.645 11.3.apakšpunktu!")</f>
        <v>#REF!</v>
      </c>
      <c r="F14" s="1080"/>
      <c r="G14" s="1080"/>
      <c r="H14" s="1080"/>
      <c r="I14" s="1080"/>
      <c r="J14" s="1080"/>
      <c r="K14" s="1080"/>
    </row>
    <row r="15" spans="1:29" ht="25.5" hidden="1" customHeight="1">
      <c r="A15" s="772" t="s">
        <v>22</v>
      </c>
      <c r="B15" s="773" t="s">
        <v>218</v>
      </c>
      <c r="C15" s="772" t="s">
        <v>179</v>
      </c>
      <c r="D15" s="774" t="e">
        <f>D7/'8. AL budžets kopā'!#REF!</f>
        <v>#REF!</v>
      </c>
      <c r="E15" s="1079" t="e">
        <f>IF(D15&lt;1,"Uz vienu euro ERAF finansējumu jāpiesaista vismaz viens euro privāto investīciju, ja vien projektā neizmanto MK noteikumu Nr.593 vai MK noteikumu Nr.645 11.3.apakšpunktu!"," ")</f>
        <v>#REF!</v>
      </c>
      <c r="F15" s="1080"/>
      <c r="G15" s="1080"/>
      <c r="H15" s="1080"/>
      <c r="I15" s="1080"/>
      <c r="J15" s="1080"/>
      <c r="K15" s="1080"/>
    </row>
    <row r="16" spans="1:29" ht="25.5" hidden="1" customHeight="1">
      <c r="A16" s="772" t="s">
        <v>23</v>
      </c>
      <c r="B16" s="773" t="s">
        <v>313</v>
      </c>
      <c r="C16" s="772" t="s">
        <v>203</v>
      </c>
      <c r="D16" s="774">
        <f>D8</f>
        <v>0</v>
      </c>
    </row>
    <row r="17" spans="1:9" ht="25.5" hidden="1" customHeight="1">
      <c r="A17" s="772" t="s">
        <v>24</v>
      </c>
      <c r="B17" s="773" t="s">
        <v>219</v>
      </c>
      <c r="C17" s="772" t="s">
        <v>188</v>
      </c>
      <c r="D17" s="771" t="str">
        <f>D6</f>
        <v>Nettiecas!</v>
      </c>
      <c r="I17" s="775"/>
    </row>
    <row r="18" spans="1:9">
      <c r="A18" s="776"/>
      <c r="B18" s="696"/>
      <c r="C18" s="776"/>
      <c r="D18" s="777"/>
    </row>
    <row r="19" spans="1:9">
      <c r="A19" s="163"/>
      <c r="B19" s="164" t="s">
        <v>410</v>
      </c>
      <c r="C19" s="164"/>
      <c r="D19" s="388" t="s">
        <v>450</v>
      </c>
      <c r="G19" s="778"/>
      <c r="I19" s="778"/>
    </row>
    <row r="20" spans="1:9" ht="42" customHeight="1">
      <c r="A20" s="952" t="s">
        <v>160</v>
      </c>
      <c r="B20" s="1075" t="s">
        <v>705</v>
      </c>
      <c r="C20" s="1076"/>
      <c r="D20" s="779" t="str">
        <f>IF('8. AL budžets kopā'!E5=0,"Neattiecas!",IF('8. AL budžets kopā'!E5/'8. AL budžets kopā'!E6=15%,"IZPILDĪTS KRITĒRIJS","NAV IZPILDĪTS KRITĒRIJS"))</f>
        <v>Neattiecas!</v>
      </c>
      <c r="E20" s="966" t="str">
        <f>IF(D20="NAV IZPILDĪTS KRITĒRIJS",'8. AL budžets kopā'!E5/'8. AL budžets kopā'!E6," ")</f>
        <v xml:space="preserve"> </v>
      </c>
    </row>
    <row r="21" spans="1:9" ht="42" customHeight="1">
      <c r="A21" s="952" t="s">
        <v>159</v>
      </c>
      <c r="B21" s="1075" t="s">
        <v>761</v>
      </c>
      <c r="C21" s="1076"/>
      <c r="D21" s="779" t="str">
        <f>IF(('8. AL budžets kopā'!E26+'8. AL budžets kopā'!E14)&lt;='8. AL budžets kopā'!E35*0.1, "IZPILDĪTS KRITĒRIJS", "NAV IZPILDĪTS KRITĒRIJS")</f>
        <v>IZPILDĪTS KRITĒRIJS</v>
      </c>
      <c r="E21" s="966" t="str">
        <f>IF(D21="NAV IZPILDĪTS KRITĒRIJS",('8. AL budžets kopā'!E26+'8. AL budžets kopā'!E14)/'8. AL budžets kopā'!E35," ")</f>
        <v xml:space="preserve"> </v>
      </c>
    </row>
    <row r="22" spans="1:9" ht="42" customHeight="1">
      <c r="A22" s="952" t="s">
        <v>759</v>
      </c>
      <c r="B22" s="1075" t="s">
        <v>762</v>
      </c>
      <c r="C22" s="1076"/>
      <c r="D22" s="779" t="str">
        <f>IF('8. AL budžets kopā'!E33&lt;='8. AL budžets kopā'!E39*0.05, "IZPILDĪTS KRITĒRIJS", "NAV IZPILDĪTS KRITĒRIJS")</f>
        <v>IZPILDĪTS KRITĒRIJS</v>
      </c>
      <c r="E22" s="966" t="str">
        <f>IF(D22="NAV IZPILDĪTS KRITĒRIJS",'8. AL budžets kopā'!E33/'8. AL budžets kopā'!E39," ")</f>
        <v xml:space="preserve"> </v>
      </c>
    </row>
    <row r="23" spans="1:9" ht="42" customHeight="1">
      <c r="A23" s="952" t="s">
        <v>757</v>
      </c>
      <c r="B23" s="1075" t="s">
        <v>760</v>
      </c>
      <c r="C23" s="1076"/>
      <c r="D23" s="780" t="str">
        <f>IF(AND('8. AL budžets kopā'!E39&gt;=5000000,'8. AL budžets kopā'!H7&lt;=56580,'8. AL budžets kopā'!J7&lt;=56580,'8. AL budžets kopā'!L7&lt;=56580,'8. AL budžets kopā'!N7&lt;=56580,'8. AL budžets kopā'!P7&lt;=56580,'8. AL budžets kopā'!R7&lt;=56580,'8. AL budžets kopā'!T7&lt;=56580,'8. AL budžets kopā'!V7&lt;=56580,'8. AL budžets kopā'!X7&lt;=56580),"IZPILDĪTS KRITĒRIJS",IF(AND('8. AL budžets kopā'!H7&lt;=(24426+(0.0064*('8. AL budžets kopā'!$E$39-'8. AL budžets kopā'!$E$7))),'8. AL budžets kopā'!J7&lt;=(24426+(0.0064*('8. AL budžets kopā'!$E$39-'8. AL budžets kopā'!$E$7))),'8. AL budžets kopā'!L7&lt;=(24426+(0.0064*('8. AL budžets kopā'!$E$39-'8. AL budžets kopā'!$E$7))),'8. AL budžets kopā'!N7&lt;=(24426+(0.0064*('8. AL budžets kopā'!$E$39-'8. AL budžets kopā'!$E$7))),'8. AL budžets kopā'!P7&lt;=(24426+(0.0064*('8. AL budžets kopā'!$E$39-'8. AL budžets kopā'!$E$7))),'8. AL budžets kopā'!R7&lt;=(24426+(0.0064*('8. AL budžets kopā'!$E$39-'8. AL budžets kopā'!$E$7))),'8. AL budžets kopā'!T7&lt;=(24426+(0.0064*('8. AL budžets kopā'!$E$39-'8. AL budžets kopā'!$E$7))),'8. AL budžets kopā'!V7&lt;=(24426+(0.0064*('8. AL budžets kopā'!$E$39-'8. AL budžets kopā'!$E$7))),'8. AL budžets kopā'!X7&lt;=(24426+(0.0064*('8. AL budžets kopā'!$E$39-'8. AL budžets kopā'!$E$7)))),"IZPILDĪTS KRITĒRIJS", "NAV IZPILDĪTS KRITĒRIJS"))</f>
        <v>IZPILDĪTS KRITĒRIJS</v>
      </c>
      <c r="E23" s="966"/>
    </row>
    <row r="24" spans="1:9" ht="39.75" customHeight="1">
      <c r="A24" s="952" t="s">
        <v>758</v>
      </c>
      <c r="B24" s="1075" t="s">
        <v>764</v>
      </c>
      <c r="C24" s="1076"/>
      <c r="D24" s="780" t="str">
        <f>IF(('8. AL budžets kopā'!E14)&lt;='8. AL budžets kopā'!C12*0.1, "IZPILDĪTS KRITĒRIJS", "NAV IZPILDĪTS KRITĒRIJS")</f>
        <v>IZPILDĪTS KRITĒRIJS</v>
      </c>
      <c r="E24" s="966" t="str">
        <f>IF(D24="NAV IZPILDĪTS KRITĒRIJS",'8. AL budžets kopā'!E14/'8. AL budžets kopā'!C12," ")</f>
        <v xml:space="preserve"> </v>
      </c>
    </row>
    <row r="25" spans="1:9" ht="41.25" customHeight="1">
      <c r="A25" s="952" t="s">
        <v>712</v>
      </c>
      <c r="B25" s="1075" t="s">
        <v>763</v>
      </c>
      <c r="C25" s="1076"/>
      <c r="D25" s="780" t="e">
        <f>IF('8. AL budžets kopā'!E25/'8. AL budžets kopā'!E39&lt;=0.03,"IZPILDĪTS KRITĒRIJS","NAV IZPILDĪTS KRITĒRIJS")</f>
        <v>#DIV/0!</v>
      </c>
      <c r="E25" s="966" t="e">
        <f>IF(D25="NAV IZPILDĪTS KRITĒRIJS",'8. AL budžets kopā'!E25/'8. AL budžets kopā'!E39," ")</f>
        <v>#DIV/0!</v>
      </c>
    </row>
  </sheetData>
  <sheetProtection algorithmName="SHA-512" hashValue="B6O8hCwRGVBZO6bBmj9uXI5zpDxXoJtpWJ7QFEx3C/ymQrZckLPeDGEmpJWohsOZsvAXUjTLMzJ640+f6v7LKg==" saltValue="2togXbi9GMmLEjKHiQw9MA==" spinCount="100000" sheet="1" formatCells="0" formatColumns="0" formatRows="0"/>
  <mergeCells count="9">
    <mergeCell ref="B24:C24"/>
    <mergeCell ref="B25:C25"/>
    <mergeCell ref="A1:E1"/>
    <mergeCell ref="B21:C21"/>
    <mergeCell ref="B22:C22"/>
    <mergeCell ref="B23:C23"/>
    <mergeCell ref="E15:K15"/>
    <mergeCell ref="E14:K14"/>
    <mergeCell ref="B20:C20"/>
  </mergeCells>
  <conditionalFormatting sqref="D12:D13 D20:D25">
    <cfRule type="cellIs" dxfId="8" priority="46" stopIfTrue="1" operator="equal">
      <formula>"NAV IZPILDĪTS KRITĒRIJS"</formula>
    </cfRule>
  </conditionalFormatting>
  <conditionalFormatting sqref="D20:D25">
    <cfRule type="containsText" dxfId="7" priority="42" operator="containsText" text="PĀRSNIEGTAS IZMAKSAS">
      <formula>NOT(ISERROR(SEARCH("PĀRSNIEGTAS IZMAKSAS",D20)))</formula>
    </cfRule>
  </conditionalFormatting>
  <conditionalFormatting sqref="D21:D25">
    <cfRule type="containsText" dxfId="6" priority="41" operator="containsText" text="NAV IZPILDĪTS KRITĒRIJS">
      <formula>NOT(ISERROR(SEARCH("NAV IZPILDĪTS KRITĒRIJS",D21)))</formula>
    </cfRule>
  </conditionalFormatting>
  <pageMargins left="0.7" right="0.7" top="0.75" bottom="0.75" header="0.3" footer="0.3"/>
  <pageSetup paperSize="8" orientation="landscape"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4">
    <pageSetUpPr fitToPage="1"/>
  </sheetPr>
  <dimension ref="A1:N36"/>
  <sheetViews>
    <sheetView showGridLines="0" zoomScale="90" zoomScaleNormal="90" workbookViewId="0">
      <selection sqref="A1:C1"/>
    </sheetView>
  </sheetViews>
  <sheetFormatPr defaultRowHeight="12.75"/>
  <cols>
    <col min="1" max="1" width="47.5703125" style="39" customWidth="1"/>
    <col min="2" max="2" width="13.7109375" style="39" customWidth="1"/>
    <col min="3" max="3" width="14.85546875" style="39" customWidth="1"/>
    <col min="4" max="12" width="13.7109375" style="39" customWidth="1"/>
    <col min="13" max="14" width="11.28515625" style="39" customWidth="1"/>
    <col min="15" max="16384" width="9.140625" style="39"/>
  </cols>
  <sheetData>
    <row r="1" spans="1:14" s="687" customFormat="1" ht="27" customHeight="1">
      <c r="A1" s="1082" t="s">
        <v>329</v>
      </c>
      <c r="B1" s="1082"/>
      <c r="C1" s="1082"/>
      <c r="D1" s="416"/>
      <c r="E1" s="416"/>
      <c r="F1" s="416"/>
      <c r="G1" s="416"/>
      <c r="H1" s="416"/>
      <c r="I1" s="416"/>
      <c r="J1" s="416"/>
      <c r="K1" s="416"/>
      <c r="L1" s="416"/>
    </row>
    <row r="2" spans="1:14" ht="24.95" customHeight="1">
      <c r="A2" s="781" t="s">
        <v>269</v>
      </c>
      <c r="B2" s="77"/>
      <c r="C2" s="77"/>
      <c r="D2" s="416"/>
      <c r="E2" s="416"/>
      <c r="F2" s="416"/>
      <c r="G2" s="416"/>
      <c r="H2" s="416"/>
      <c r="I2" s="416"/>
      <c r="J2" s="416"/>
      <c r="K2" s="416"/>
      <c r="L2" s="416"/>
    </row>
    <row r="3" spans="1:14" ht="25.5">
      <c r="A3" s="782" t="s">
        <v>263</v>
      </c>
      <c r="B3" s="783" t="s">
        <v>399</v>
      </c>
      <c r="C3" s="783" t="str">
        <f>'Dati par projektu'!C9</f>
        <v>Izvēlieties gadu</v>
      </c>
      <c r="D3" s="783" t="str">
        <f>IF(OR(C3&gt;=2022,C3="X"),"X",C3+1)</f>
        <v>X</v>
      </c>
      <c r="E3" s="783" t="str">
        <f t="shared" ref="E3:J3" si="0">IF(OR(D3&gt;=2022,D3="X"),"X",D3+1)</f>
        <v>X</v>
      </c>
      <c r="F3" s="783" t="str">
        <f t="shared" si="0"/>
        <v>X</v>
      </c>
      <c r="G3" s="783" t="str">
        <f t="shared" si="0"/>
        <v>X</v>
      </c>
      <c r="H3" s="783" t="str">
        <f t="shared" si="0"/>
        <v>X</v>
      </c>
      <c r="I3" s="783" t="str">
        <f t="shared" si="0"/>
        <v>X</v>
      </c>
      <c r="J3" s="783" t="str">
        <f t="shared" si="0"/>
        <v>X</v>
      </c>
      <c r="K3" s="783"/>
      <c r="L3" s="783"/>
    </row>
    <row r="4" spans="1:14" ht="12.75" customHeight="1">
      <c r="A4" s="784"/>
      <c r="B4" s="785" t="s">
        <v>264</v>
      </c>
      <c r="C4" s="785" t="s">
        <v>264</v>
      </c>
      <c r="D4" s="785" t="s">
        <v>264</v>
      </c>
      <c r="E4" s="785" t="s">
        <v>264</v>
      </c>
      <c r="F4" s="785" t="s">
        <v>264</v>
      </c>
      <c r="G4" s="785" t="s">
        <v>264</v>
      </c>
      <c r="H4" s="785" t="s">
        <v>264</v>
      </c>
      <c r="I4" s="785" t="s">
        <v>264</v>
      </c>
      <c r="J4" s="785" t="s">
        <v>264</v>
      </c>
      <c r="K4" s="785" t="s">
        <v>2</v>
      </c>
      <c r="L4" s="785" t="s">
        <v>15</v>
      </c>
    </row>
    <row r="5" spans="1:14">
      <c r="A5" s="786" t="s">
        <v>527</v>
      </c>
      <c r="B5" s="787">
        <f>SUM(B26)</f>
        <v>0</v>
      </c>
      <c r="C5" s="787">
        <f t="shared" ref="C5:K5" si="1">SUM(C26)</f>
        <v>0</v>
      </c>
      <c r="D5" s="787">
        <f t="shared" si="1"/>
        <v>0</v>
      </c>
      <c r="E5" s="787">
        <f t="shared" si="1"/>
        <v>0</v>
      </c>
      <c r="F5" s="787">
        <f t="shared" si="1"/>
        <v>0</v>
      </c>
      <c r="G5" s="787">
        <f t="shared" si="1"/>
        <v>0</v>
      </c>
      <c r="H5" s="787">
        <f t="shared" si="1"/>
        <v>0</v>
      </c>
      <c r="I5" s="787">
        <f t="shared" si="1"/>
        <v>0</v>
      </c>
      <c r="J5" s="787">
        <f t="shared" si="1"/>
        <v>0</v>
      </c>
      <c r="K5" s="787">
        <f t="shared" si="1"/>
        <v>0</v>
      </c>
      <c r="L5" s="788" t="e">
        <f t="shared" ref="L5:L9" si="2">K5/$K$10</f>
        <v>#N/A</v>
      </c>
      <c r="N5" s="789"/>
    </row>
    <row r="6" spans="1:14">
      <c r="A6" s="790" t="s">
        <v>490</v>
      </c>
      <c r="B6" s="787" t="e">
        <f t="shared" ref="B6:K14" si="3">SUM(B27)</f>
        <v>#N/A</v>
      </c>
      <c r="C6" s="787" t="e">
        <f t="shared" si="3"/>
        <v>#N/A</v>
      </c>
      <c r="D6" s="787" t="e">
        <f t="shared" si="3"/>
        <v>#N/A</v>
      </c>
      <c r="E6" s="787" t="e">
        <f t="shared" si="3"/>
        <v>#N/A</v>
      </c>
      <c r="F6" s="787" t="e">
        <f t="shared" si="3"/>
        <v>#N/A</v>
      </c>
      <c r="G6" s="787" t="e">
        <f t="shared" si="3"/>
        <v>#N/A</v>
      </c>
      <c r="H6" s="787" t="e">
        <f t="shared" si="3"/>
        <v>#N/A</v>
      </c>
      <c r="I6" s="787" t="e">
        <f t="shared" si="3"/>
        <v>#N/A</v>
      </c>
      <c r="J6" s="787" t="e">
        <f t="shared" si="3"/>
        <v>#N/A</v>
      </c>
      <c r="K6" s="787" t="e">
        <f t="shared" si="3"/>
        <v>#N/A</v>
      </c>
      <c r="L6" s="788" t="e">
        <f t="shared" si="2"/>
        <v>#N/A</v>
      </c>
    </row>
    <row r="7" spans="1:14">
      <c r="A7" s="790" t="s">
        <v>265</v>
      </c>
      <c r="B7" s="787" t="e">
        <f t="shared" si="3"/>
        <v>#N/A</v>
      </c>
      <c r="C7" s="787" t="e">
        <f t="shared" si="3"/>
        <v>#N/A</v>
      </c>
      <c r="D7" s="787" t="e">
        <f t="shared" si="3"/>
        <v>#N/A</v>
      </c>
      <c r="E7" s="787" t="e">
        <f t="shared" si="3"/>
        <v>#N/A</v>
      </c>
      <c r="F7" s="787" t="e">
        <f t="shared" si="3"/>
        <v>#N/A</v>
      </c>
      <c r="G7" s="787" t="e">
        <f t="shared" si="3"/>
        <v>#N/A</v>
      </c>
      <c r="H7" s="787" t="e">
        <f t="shared" si="3"/>
        <v>#N/A</v>
      </c>
      <c r="I7" s="787" t="e">
        <f t="shared" si="3"/>
        <v>#N/A</v>
      </c>
      <c r="J7" s="787" t="e">
        <f t="shared" si="3"/>
        <v>#N/A</v>
      </c>
      <c r="K7" s="787" t="e">
        <f t="shared" si="3"/>
        <v>#N/A</v>
      </c>
      <c r="L7" s="788" t="e">
        <f t="shared" si="2"/>
        <v>#N/A</v>
      </c>
    </row>
    <row r="8" spans="1:14" s="69" customFormat="1">
      <c r="A8" s="790" t="s">
        <v>486</v>
      </c>
      <c r="B8" s="787">
        <f t="shared" si="3"/>
        <v>0</v>
      </c>
      <c r="C8" s="787">
        <f t="shared" si="3"/>
        <v>0</v>
      </c>
      <c r="D8" s="787">
        <f t="shared" si="3"/>
        <v>0</v>
      </c>
      <c r="E8" s="787">
        <f t="shared" si="3"/>
        <v>0</v>
      </c>
      <c r="F8" s="787">
        <f t="shared" si="3"/>
        <v>0</v>
      </c>
      <c r="G8" s="787">
        <f t="shared" si="3"/>
        <v>0</v>
      </c>
      <c r="H8" s="787">
        <f t="shared" si="3"/>
        <v>0</v>
      </c>
      <c r="I8" s="787">
        <f t="shared" si="3"/>
        <v>0</v>
      </c>
      <c r="J8" s="787">
        <f t="shared" si="3"/>
        <v>0</v>
      </c>
      <c r="K8" s="787">
        <f t="shared" si="3"/>
        <v>0</v>
      </c>
      <c r="L8" s="788" t="e">
        <f t="shared" si="2"/>
        <v>#N/A</v>
      </c>
    </row>
    <row r="9" spans="1:14" ht="11.25" customHeight="1">
      <c r="A9" s="790" t="s">
        <v>531</v>
      </c>
      <c r="B9" s="787" t="e">
        <f t="shared" si="3"/>
        <v>#N/A</v>
      </c>
      <c r="C9" s="787" t="e">
        <f t="shared" si="3"/>
        <v>#N/A</v>
      </c>
      <c r="D9" s="787" t="e">
        <f t="shared" si="3"/>
        <v>#N/A</v>
      </c>
      <c r="E9" s="787" t="e">
        <f t="shared" si="3"/>
        <v>#N/A</v>
      </c>
      <c r="F9" s="787" t="e">
        <f t="shared" si="3"/>
        <v>#N/A</v>
      </c>
      <c r="G9" s="787" t="e">
        <f t="shared" si="3"/>
        <v>#N/A</v>
      </c>
      <c r="H9" s="787" t="e">
        <f t="shared" si="3"/>
        <v>#N/A</v>
      </c>
      <c r="I9" s="787" t="e">
        <f t="shared" si="3"/>
        <v>#N/A</v>
      </c>
      <c r="J9" s="787" t="e">
        <f t="shared" si="3"/>
        <v>#N/A</v>
      </c>
      <c r="K9" s="787" t="e">
        <f t="shared" si="3"/>
        <v>#N/A</v>
      </c>
      <c r="L9" s="788" t="e">
        <f t="shared" si="2"/>
        <v>#N/A</v>
      </c>
    </row>
    <row r="10" spans="1:14">
      <c r="A10" s="791" t="s">
        <v>178</v>
      </c>
      <c r="B10" s="787" t="e">
        <f t="shared" si="3"/>
        <v>#N/A</v>
      </c>
      <c r="C10" s="787" t="e">
        <f t="shared" si="3"/>
        <v>#N/A</v>
      </c>
      <c r="D10" s="787" t="e">
        <f t="shared" si="3"/>
        <v>#N/A</v>
      </c>
      <c r="E10" s="787" t="e">
        <f t="shared" si="3"/>
        <v>#N/A</v>
      </c>
      <c r="F10" s="787" t="e">
        <f t="shared" si="3"/>
        <v>#N/A</v>
      </c>
      <c r="G10" s="787" t="e">
        <f t="shared" si="3"/>
        <v>#N/A</v>
      </c>
      <c r="H10" s="787" t="e">
        <f t="shared" si="3"/>
        <v>#N/A</v>
      </c>
      <c r="I10" s="787" t="e">
        <f t="shared" si="3"/>
        <v>#N/A</v>
      </c>
      <c r="J10" s="787" t="e">
        <f t="shared" si="3"/>
        <v>#N/A</v>
      </c>
      <c r="K10" s="787" t="e">
        <f t="shared" si="3"/>
        <v>#N/A</v>
      </c>
      <c r="L10" s="792" t="e">
        <f>K10/$K$10</f>
        <v>#N/A</v>
      </c>
    </row>
    <row r="11" spans="1:14">
      <c r="A11" s="790" t="s">
        <v>266</v>
      </c>
      <c r="B11" s="787">
        <f t="shared" si="3"/>
        <v>0</v>
      </c>
      <c r="C11" s="787">
        <f t="shared" si="3"/>
        <v>0</v>
      </c>
      <c r="D11" s="787">
        <f t="shared" si="3"/>
        <v>0</v>
      </c>
      <c r="E11" s="787">
        <f t="shared" si="3"/>
        <v>0</v>
      </c>
      <c r="F11" s="787">
        <f t="shared" si="3"/>
        <v>0</v>
      </c>
      <c r="G11" s="787">
        <f t="shared" si="3"/>
        <v>0</v>
      </c>
      <c r="H11" s="787">
        <f t="shared" si="3"/>
        <v>0</v>
      </c>
      <c r="I11" s="787">
        <f t="shared" si="3"/>
        <v>0</v>
      </c>
      <c r="J11" s="787">
        <f t="shared" si="3"/>
        <v>0</v>
      </c>
      <c r="K11" s="787">
        <f t="shared" si="3"/>
        <v>0</v>
      </c>
      <c r="L11" s="793" t="s">
        <v>447</v>
      </c>
    </row>
    <row r="12" spans="1:14">
      <c r="A12" s="790" t="s">
        <v>267</v>
      </c>
      <c r="B12" s="787">
        <f t="shared" si="3"/>
        <v>0</v>
      </c>
      <c r="C12" s="787">
        <f t="shared" si="3"/>
        <v>0</v>
      </c>
      <c r="D12" s="787">
        <f t="shared" si="3"/>
        <v>0</v>
      </c>
      <c r="E12" s="787">
        <f t="shared" si="3"/>
        <v>0</v>
      </c>
      <c r="F12" s="787">
        <f t="shared" si="3"/>
        <v>0</v>
      </c>
      <c r="G12" s="787">
        <f t="shared" si="3"/>
        <v>0</v>
      </c>
      <c r="H12" s="787">
        <f t="shared" si="3"/>
        <v>0</v>
      </c>
      <c r="I12" s="787">
        <f t="shared" si="3"/>
        <v>0</v>
      </c>
      <c r="J12" s="787">
        <f t="shared" si="3"/>
        <v>0</v>
      </c>
      <c r="K12" s="787">
        <f t="shared" si="3"/>
        <v>0</v>
      </c>
      <c r="L12" s="793" t="s">
        <v>447</v>
      </c>
    </row>
    <row r="13" spans="1:14" s="434" customFormat="1">
      <c r="A13" s="791" t="s">
        <v>268</v>
      </c>
      <c r="B13" s="787">
        <f t="shared" si="3"/>
        <v>0</v>
      </c>
      <c r="C13" s="787">
        <f t="shared" si="3"/>
        <v>0</v>
      </c>
      <c r="D13" s="787">
        <f t="shared" si="3"/>
        <v>0</v>
      </c>
      <c r="E13" s="787">
        <f t="shared" si="3"/>
        <v>0</v>
      </c>
      <c r="F13" s="787">
        <f t="shared" si="3"/>
        <v>0</v>
      </c>
      <c r="G13" s="787">
        <f t="shared" si="3"/>
        <v>0</v>
      </c>
      <c r="H13" s="787">
        <f t="shared" si="3"/>
        <v>0</v>
      </c>
      <c r="I13" s="787">
        <f t="shared" si="3"/>
        <v>0</v>
      </c>
      <c r="J13" s="787">
        <f t="shared" si="3"/>
        <v>0</v>
      </c>
      <c r="K13" s="787">
        <f t="shared" si="3"/>
        <v>0</v>
      </c>
      <c r="L13" s="793" t="s">
        <v>447</v>
      </c>
    </row>
    <row r="14" spans="1:14" ht="15">
      <c r="A14" s="794" t="s">
        <v>167</v>
      </c>
      <c r="B14" s="787" t="e">
        <f t="shared" si="3"/>
        <v>#N/A</v>
      </c>
      <c r="C14" s="787" t="e">
        <f t="shared" si="3"/>
        <v>#N/A</v>
      </c>
      <c r="D14" s="787" t="e">
        <f t="shared" si="3"/>
        <v>#N/A</v>
      </c>
      <c r="E14" s="787" t="e">
        <f t="shared" si="3"/>
        <v>#N/A</v>
      </c>
      <c r="F14" s="787" t="e">
        <f t="shared" si="3"/>
        <v>#N/A</v>
      </c>
      <c r="G14" s="787" t="e">
        <f t="shared" si="3"/>
        <v>#N/A</v>
      </c>
      <c r="H14" s="787" t="e">
        <f t="shared" si="3"/>
        <v>#N/A</v>
      </c>
      <c r="I14" s="787" t="e">
        <f t="shared" si="3"/>
        <v>#N/A</v>
      </c>
      <c r="J14" s="787" t="e">
        <f t="shared" si="3"/>
        <v>#N/A</v>
      </c>
      <c r="K14" s="787" t="e">
        <f t="shared" si="3"/>
        <v>#N/A</v>
      </c>
      <c r="L14" s="793" t="s">
        <v>447</v>
      </c>
    </row>
    <row r="15" spans="1:14" ht="15">
      <c r="A15" s="795"/>
      <c r="B15" s="796"/>
      <c r="D15" s="796"/>
      <c r="E15" s="796"/>
      <c r="F15" s="796"/>
      <c r="G15" s="796"/>
      <c r="H15" s="796"/>
      <c r="I15" s="796"/>
      <c r="J15" s="796"/>
      <c r="K15" s="796"/>
      <c r="L15" s="796"/>
    </row>
    <row r="16" spans="1:14" ht="15">
      <c r="A16" s="796"/>
      <c r="B16" s="797"/>
      <c r="C16" s="797"/>
      <c r="D16" s="797"/>
      <c r="E16" s="797"/>
      <c r="F16" s="797"/>
      <c r="G16" s="797"/>
      <c r="H16" s="797"/>
      <c r="I16" s="797"/>
      <c r="J16" s="797"/>
      <c r="K16" s="797"/>
      <c r="L16" s="796"/>
    </row>
    <row r="17" spans="1:14" ht="15">
      <c r="A17" s="798" t="s">
        <v>667</v>
      </c>
      <c r="B17" s="815"/>
      <c r="C17" s="1083" t="s">
        <v>696</v>
      </c>
      <c r="D17" s="1084"/>
      <c r="E17" s="1084"/>
      <c r="F17" s="1084"/>
      <c r="G17" s="1084"/>
      <c r="H17" s="1084"/>
      <c r="I17" s="1084"/>
      <c r="J17" s="1084"/>
      <c r="K17" s="1084"/>
      <c r="L17" s="1084"/>
    </row>
    <row r="18" spans="1:14" ht="15.75" hidden="1" thickBot="1">
      <c r="A18" s="799" t="s">
        <v>684</v>
      </c>
      <c r="B18" s="816"/>
      <c r="C18" s="1085" t="s">
        <v>685</v>
      </c>
      <c r="D18" s="1086"/>
      <c r="E18" s="1086"/>
      <c r="F18" s="1086"/>
      <c r="G18" s="1086"/>
      <c r="H18" s="1086"/>
      <c r="I18" s="1086"/>
      <c r="J18" s="1086"/>
      <c r="K18" s="1086"/>
      <c r="L18" s="1086"/>
    </row>
    <row r="19" spans="1:14" ht="15">
      <c r="A19" s="796"/>
      <c r="B19" s="796"/>
      <c r="C19" s="796"/>
      <c r="D19" s="796"/>
      <c r="E19" s="796"/>
      <c r="F19" s="796"/>
      <c r="G19" s="796"/>
      <c r="H19" s="796"/>
      <c r="I19" s="797"/>
      <c r="J19" s="796"/>
      <c r="K19" s="796"/>
      <c r="L19" s="796"/>
    </row>
    <row r="20" spans="1:14" ht="15">
      <c r="A20" s="796"/>
      <c r="B20" s="796"/>
      <c r="C20" s="796"/>
      <c r="D20" s="796"/>
      <c r="E20" s="796"/>
      <c r="F20" s="796"/>
      <c r="G20" s="796"/>
      <c r="H20" s="796"/>
      <c r="I20" s="796"/>
      <c r="J20" s="796"/>
      <c r="K20" s="796"/>
      <c r="L20" s="796"/>
    </row>
    <row r="21" spans="1:14" ht="21" hidden="1">
      <c r="A21" s="781" t="s">
        <v>498</v>
      </c>
      <c r="B21" s="796"/>
      <c r="D21" s="796"/>
      <c r="E21" s="796"/>
      <c r="H21" s="796"/>
      <c r="I21" s="796"/>
      <c r="J21" s="796"/>
      <c r="K21" s="800"/>
      <c r="L21" s="796"/>
    </row>
    <row r="22" spans="1:14" ht="30" hidden="1" customHeight="1">
      <c r="A22" s="687"/>
      <c r="B22" s="781"/>
      <c r="C22" s="801"/>
      <c r="D22" s="801"/>
      <c r="E22" s="801"/>
      <c r="F22" s="781"/>
      <c r="G22" s="781"/>
      <c r="H22" s="781"/>
      <c r="I22" s="781"/>
      <c r="J22" s="781"/>
      <c r="K22" s="781"/>
      <c r="L22" s="781"/>
    </row>
    <row r="23" spans="1:14" ht="24" hidden="1" customHeight="1">
      <c r="A23" s="802" t="s">
        <v>209</v>
      </c>
      <c r="B23" s="1081" t="str">
        <f>IF('Dati par projektu'!C4="Izvēlieties!","Nav paredzēts",'Dati par projektu'!C4)</f>
        <v>Nav paredzēts</v>
      </c>
      <c r="C23" s="1081"/>
      <c r="D23" s="1081"/>
      <c r="E23" s="1081"/>
      <c r="F23" s="803" t="s">
        <v>655</v>
      </c>
      <c r="G23" s="1081" t="str">
        <f>IF(HIDDEN!Q2=2,HIDDEN!P3,IF(HIDDEN!Q2=3,HIDDEN!P4,IF(HIDDEN!Q2=4,HIDDEN!P5,IF(HIDDEN!Q2=5,HIDDEN!P6," "))))</f>
        <v xml:space="preserve"> </v>
      </c>
      <c r="H23" s="1081"/>
      <c r="I23" s="1081"/>
      <c r="J23" s="1081"/>
      <c r="K23" s="796"/>
      <c r="L23" s="796"/>
    </row>
    <row r="24" spans="1:14" ht="25.5" hidden="1">
      <c r="A24" s="782" t="s">
        <v>263</v>
      </c>
      <c r="B24" s="783" t="s">
        <v>399</v>
      </c>
      <c r="C24" s="783" t="str">
        <f>'Dati par projektu'!C9</f>
        <v>Izvēlieties gadu</v>
      </c>
      <c r="D24" s="783" t="str">
        <f>IF(OR(C24&gt;=2022,C24="X"),"X",C24+1)</f>
        <v>X</v>
      </c>
      <c r="E24" s="783" t="str">
        <f t="shared" ref="E24:J24" si="4">IF(OR(D24&gt;=2022,D24="X"),"X",D24+1)</f>
        <v>X</v>
      </c>
      <c r="F24" s="783" t="str">
        <f t="shared" si="4"/>
        <v>X</v>
      </c>
      <c r="G24" s="783" t="str">
        <f t="shared" si="4"/>
        <v>X</v>
      </c>
      <c r="H24" s="783" t="str">
        <f t="shared" si="4"/>
        <v>X</v>
      </c>
      <c r="I24" s="783" t="str">
        <f t="shared" si="4"/>
        <v>X</v>
      </c>
      <c r="J24" s="783" t="str">
        <f t="shared" si="4"/>
        <v>X</v>
      </c>
      <c r="K24" s="783"/>
      <c r="L24" s="783"/>
    </row>
    <row r="25" spans="1:14" hidden="1">
      <c r="A25" s="784"/>
      <c r="B25" s="785" t="s">
        <v>264</v>
      </c>
      <c r="C25" s="785" t="s">
        <v>264</v>
      </c>
      <c r="D25" s="785" t="s">
        <v>264</v>
      </c>
      <c r="E25" s="785" t="s">
        <v>264</v>
      </c>
      <c r="F25" s="785" t="s">
        <v>264</v>
      </c>
      <c r="G25" s="785" t="s">
        <v>264</v>
      </c>
      <c r="H25" s="785" t="s">
        <v>264</v>
      </c>
      <c r="I25" s="785" t="s">
        <v>264</v>
      </c>
      <c r="J25" s="785" t="s">
        <v>264</v>
      </c>
      <c r="K25" s="785" t="s">
        <v>2</v>
      </c>
      <c r="L25" s="785" t="s">
        <v>15</v>
      </c>
    </row>
    <row r="26" spans="1:14" hidden="1">
      <c r="A26" s="786" t="s">
        <v>527</v>
      </c>
      <c r="B26" s="804">
        <f>IF($B$18=0,IF($B$17=0,SUM('1.A. Iesniedzējs'!I37,'1.B. Iesniedzējs'!I37),SUM('1.A. Iesniedzējs'!I37,'1.B. Iesniedzējs'!I37)*($B$17/'8. AL budžets kopā'!$G$35)),IF($B$17=0,SUM('1.A. Iesniedzējs'!I37,'1.B. Iesniedzējs'!I37)*(1-$B$18/'8. AL budžets kopā'!$G$35),SUM('1.A. Iesniedzējs'!I37,'1.B. Iesniedzējs'!I37)*($B$17-$B$18)/'8. AL budžets kopā'!$G$35))</f>
        <v>0</v>
      </c>
      <c r="C26" s="804">
        <f>IF($B$18=0,IF($B$17=0,SUM('1.A. Iesniedzējs'!K37,'1.B. Iesniedzējs'!K37),SUM('1.A. Iesniedzējs'!K37,'1.B. Iesniedzējs'!K37)*($B$17/'8. AL budžets kopā'!$G$35)),IF($B$17=0,SUM('1.A. Iesniedzējs'!K37,'1.B. Iesniedzējs'!K37)*(1-$B$18/'8. AL budžets kopā'!$G$35),SUM('1.A. Iesniedzējs'!K37,'1.B. Iesniedzējs'!K37)*($B$17-$B$18)/'8. AL budžets kopā'!$G$35))</f>
        <v>0</v>
      </c>
      <c r="D26" s="804">
        <f>IF($B$18=0,IF($B$17=0,SUM('1.A. Iesniedzējs'!M37,'1.B. Iesniedzējs'!M37),SUM('1.A. Iesniedzējs'!M37,'1.B. Iesniedzējs'!M37)*($B$17/'8. AL budžets kopā'!$G$35)),IF($B$17=0,SUM('1.A. Iesniedzējs'!M37,'1.B. Iesniedzējs'!M37)*(1-$B$18/'8. AL budžets kopā'!$G$35),SUM('1.A. Iesniedzējs'!M37,'1.B. Iesniedzējs'!M37)*($B$17-$B$18)/'8. AL budžets kopā'!$G$35))</f>
        <v>0</v>
      </c>
      <c r="E26" s="804">
        <f>IF($B$18=0,IF($B$17=0,SUM('1.A. Iesniedzējs'!O37,'1.B. Iesniedzējs'!O37),SUM('1.A. Iesniedzējs'!O37,'1.B. Iesniedzējs'!O37)*($B$17/'8. AL budžets kopā'!$G$35)),IF($B$17=0,SUM('1.A. Iesniedzējs'!O37,'1.B. Iesniedzējs'!O37)*(1-$B$18/'8. AL budžets kopā'!$G$35),SUM('1.A. Iesniedzējs'!O37,'1.B. Iesniedzējs'!O37)*($B$17-$B$18)/'8. AL budžets kopā'!$G$35))</f>
        <v>0</v>
      </c>
      <c r="F26" s="804">
        <f>IF($B$18=0,IF($B$17=0,SUM('1.A. Iesniedzējs'!Q37,'1.B. Iesniedzējs'!Q37),SUM('1.A. Iesniedzējs'!Q37,'1.B. Iesniedzējs'!Q37)*($B$17/'8. AL budžets kopā'!$G$35)),IF($B$17=0,SUM('1.A. Iesniedzējs'!Q37,'1.B. Iesniedzējs'!Q37)*(1-$B$18/'8. AL budžets kopā'!$G$35),SUM('1.A. Iesniedzējs'!Q37,'1.B. Iesniedzējs'!Q37)*($B$17-$B$18)/'8. AL budžets kopā'!$G$35))</f>
        <v>0</v>
      </c>
      <c r="G26" s="804">
        <f>IF($B$18=0,IF($B$17=0,SUM('1.A. Iesniedzējs'!S37,'1.B. Iesniedzējs'!S37),SUM('1.A. Iesniedzējs'!S37,'1.B. Iesniedzējs'!S37)*($B$17/'8. AL budžets kopā'!$G$35)),IF($B$17=0,SUM('1.A. Iesniedzējs'!S37,'1.B. Iesniedzējs'!S37)*(1-$B$18/'8. AL budžets kopā'!$G$35),SUM('1.A. Iesniedzējs'!S37,'1.B. Iesniedzējs'!S37)*($B$17-$B$18)/'8. AL budžets kopā'!$G$35))</f>
        <v>0</v>
      </c>
      <c r="H26" s="804">
        <f>IF($B$18=0,IF($B$17=0,SUM('1.A. Iesniedzējs'!U37,'1.B. Iesniedzējs'!U37),SUM('1.A. Iesniedzējs'!U37,'1.B. Iesniedzējs'!U37)*($B$17/'8. AL budžets kopā'!$G$35)),IF($B$17=0,SUM('1.A. Iesniedzējs'!U37,'1.B. Iesniedzējs'!U37)*(1-$B$18/'8. AL budžets kopā'!$G$35),SUM('1.A. Iesniedzējs'!U37,'1.B. Iesniedzējs'!U37)*($B$17-$B$18)/'8. AL budžets kopā'!$G$35))</f>
        <v>0</v>
      </c>
      <c r="I26" s="804">
        <f>IF($B$18=0,IF($B$17=0,SUM('1.A. Iesniedzējs'!W37,'1.B. Iesniedzējs'!W37),SUM('1.A. Iesniedzējs'!W37,'1.B. Iesniedzējs'!W37)*($B$17/'8. AL budžets kopā'!$G$35)),IF($B$17=0,SUM('1.A. Iesniedzējs'!W37,'1.B. Iesniedzējs'!W37)*(1-$B$18/'8. AL budžets kopā'!$G$35),SUM('1.A. Iesniedzējs'!W37,'1.B. Iesniedzējs'!W37)*($B$17-$B$18)/'8. AL budžets kopā'!$G$35))</f>
        <v>0</v>
      </c>
      <c r="J26" s="804">
        <f>IF($B$18=0,IF($B$17=0,SUM('1.A. Iesniedzējs'!Y37,'1.B. Iesniedzējs'!Y37),SUM('1.A. Iesniedzējs'!Y37,'1.B. Iesniedzējs'!Y37)*($B$17/'8. AL budžets kopā'!$G$35)),IF($B$17=0,SUM('1.A. Iesniedzējs'!Y37,'1.B. Iesniedzējs'!Y37)*(1-$B$18/'8. AL budžets kopā'!$G$35),SUM('1.A. Iesniedzējs'!Y37,'1.B. Iesniedzējs'!Y37)*($B$17-$B$18)/'8. AL budžets kopā'!$G$35))</f>
        <v>0</v>
      </c>
      <c r="K26" s="805">
        <f t="shared" ref="K26:K35" si="5">SUM(B26:J26)</f>
        <v>0</v>
      </c>
      <c r="L26" s="788" t="e">
        <f>K26/$K$31</f>
        <v>#N/A</v>
      </c>
      <c r="N26" s="789"/>
    </row>
    <row r="27" spans="1:14" hidden="1">
      <c r="A27" s="967" t="s">
        <v>490</v>
      </c>
      <c r="B27" s="968" t="e">
        <f>IF(IF(HIDDEN!$Q$2&gt;=3,0,IF($B$17=0,('1.A. Iesniedzējs'!I35-'1.A. Iesniedzējs'!I37+('1.B. Iesniedzējs'!I35*'17.1.PIV 4. piel. turpinājums'!$C$22-'1.B. Iesniedzējs'!I37))*'Dati par projektu'!$C$7,('1.A. Iesniedzējs'!I35-'1.A. Iesniedzējs'!I37*$B$17/'8. AL budžets kopā'!$E$35+('1.B. Iesniedzējs'!I35*'17.1.PIV 4. piel. turpinājums'!$C$22-'1.B. Iesniedzējs'!I37*$B$17/'8. AL budžets kopā'!$E$35))*'Dati par projektu'!$C$7))&lt;0,0,IF(HIDDEN!$Q$2&gt;=3,0,IF($B$17=0,('1.A. Iesniedzējs'!I35-'1.A. Iesniedzējs'!I37+('1.B. Iesniedzējs'!I35*'17.1.PIV 4. piel. turpinājums'!$C$22-'1.B. Iesniedzējs'!I37))*'Dati par projektu'!$C$7,('1.A. Iesniedzējs'!I35-'1.A. Iesniedzējs'!I37*$B$17/'8. AL budžets kopā'!$G$35+('1.B. Iesniedzējs'!I35*'17.1.PIV 4. piel. turpinājums'!$C$22-'1.B. Iesniedzējs'!I37*$B$17/'8. AL budžets kopā'!$G$35))*'Dati par projektu'!$C$7)))</f>
        <v>#N/A</v>
      </c>
      <c r="C27" s="969" t="e">
        <f>IF(IF(HIDDEN!$Q$2&gt;=3,0,IF($B$17=0,('1.A. Iesniedzējs'!K35-'1.A. Iesniedzējs'!K37+('1.B. Iesniedzējs'!K35*'17.1.PIV 4. piel. turpinājums'!$C$22-'1.B. Iesniedzējs'!K37))*'Dati par projektu'!$C$7,('1.A. Iesniedzējs'!K35-'1.A. Iesniedzējs'!K37*$B$17/'8. AL budžets kopā'!$E$35+('1.B. Iesniedzējs'!K35*'17.1.PIV 4. piel. turpinājums'!$C$22-'1.B. Iesniedzējs'!K37*$B$17/'8. AL budžets kopā'!$E$35))*'Dati par projektu'!$C$7))&lt;0,0,IF(HIDDEN!$Q$2&gt;=3,0,IF($B$17=0,('1.A. Iesniedzējs'!K35-'1.A. Iesniedzējs'!K37+('1.B. Iesniedzējs'!K35*'17.1.PIV 4. piel. turpinājums'!$C$22-'1.B. Iesniedzējs'!K37))*'Dati par projektu'!$C$7,('1.A. Iesniedzējs'!K35-'1.A. Iesniedzējs'!K37*$B$17/'8. AL budžets kopā'!$G$35+('1.B. Iesniedzējs'!K35*'17.1.PIV 4. piel. turpinājums'!$C$22-'1.B. Iesniedzējs'!K37*$B$17/'8. AL budžets kopā'!$G$35))*'Dati par projektu'!$C$7)))</f>
        <v>#N/A</v>
      </c>
      <c r="D27" s="969" t="e">
        <f>IF(IF(HIDDEN!$Q$2&gt;=3,0,IF($B$17=0,('1.A. Iesniedzējs'!M35-'1.A. Iesniedzējs'!M37+('1.B. Iesniedzējs'!M35*'17.1.PIV 4. piel. turpinājums'!$C$22-'1.B. Iesniedzējs'!M37))*'Dati par projektu'!$C$7,('1.A. Iesniedzējs'!M35-'1.A. Iesniedzējs'!M37*$B$17/'8. AL budžets kopā'!$E$35+('1.B. Iesniedzējs'!M35*'17.1.PIV 4. piel. turpinājums'!$C$22-'1.B. Iesniedzējs'!M37*$B$17/'8. AL budžets kopā'!$E$35))*'Dati par projektu'!$C$7))&lt;0,0,IF(HIDDEN!$Q$2&gt;=3,0,IF($B$17=0,('1.A. Iesniedzējs'!M35-'1.A. Iesniedzējs'!M37+('1.B. Iesniedzējs'!M35*'17.1.PIV 4. piel. turpinājums'!$C$22-'1.B. Iesniedzējs'!M37))*'Dati par projektu'!$C$7,('1.A. Iesniedzējs'!M35-'1.A. Iesniedzējs'!M37*$B$17/'8. AL budžets kopā'!$G$35+('1.B. Iesniedzējs'!M35*'17.1.PIV 4. piel. turpinājums'!$C$22-'1.B. Iesniedzējs'!M37*$B$17/'8. AL budžets kopā'!$G$35))*'Dati par projektu'!$C$7)))</f>
        <v>#N/A</v>
      </c>
      <c r="E27" s="969" t="e">
        <f>IF(IF(HIDDEN!$Q$2&gt;=3,0,IF($B$17=0,('1.A. Iesniedzējs'!O35-'1.A. Iesniedzējs'!O37+('1.B. Iesniedzējs'!O35*'17.1.PIV 4. piel. turpinājums'!$C$22-'1.B. Iesniedzējs'!O37))*'Dati par projektu'!$C$7,('1.A. Iesniedzējs'!O35-'1.A. Iesniedzējs'!O37*$B$17/'8. AL budžets kopā'!$E$35+('1.B. Iesniedzējs'!O35*'17.1.PIV 4. piel. turpinājums'!$C$22-'1.B. Iesniedzējs'!O37*$B$17/'8. AL budžets kopā'!$E$35))*'Dati par projektu'!$C$7))&lt;0,0,IF(HIDDEN!$Q$2&gt;=3,0,IF($B$17=0,('1.A. Iesniedzējs'!O35-'1.A. Iesniedzējs'!O37+('1.B. Iesniedzējs'!O35*'17.1.PIV 4. piel. turpinājums'!$C$22-'1.B. Iesniedzējs'!O37))*'Dati par projektu'!$C$7,('1.A. Iesniedzējs'!O35-'1.A. Iesniedzējs'!O37*$B$17/'8. AL budžets kopā'!$G$35+('1.B. Iesniedzējs'!O35*'17.1.PIV 4. piel. turpinājums'!$C$22-'1.B. Iesniedzējs'!O37*$B$17/'8. AL budžets kopā'!$G$35))*'Dati par projektu'!$C$7)))</f>
        <v>#N/A</v>
      </c>
      <c r="F27" s="969" t="e">
        <f>IF(IF(HIDDEN!$Q$2&gt;=3,0,IF($B$17=0,('1.A. Iesniedzējs'!Q35-'1.A. Iesniedzējs'!Q37+('1.B. Iesniedzējs'!Q35*'17.1.PIV 4. piel. turpinājums'!$C$22-'1.B. Iesniedzējs'!Q37))*'Dati par projektu'!$C$7,('1.A. Iesniedzējs'!Q35-'1.A. Iesniedzējs'!Q37*$B$17/'8. AL budžets kopā'!$E$35+('1.B. Iesniedzējs'!Q35*'17.1.PIV 4. piel. turpinājums'!$C$22-'1.B. Iesniedzējs'!Q37*$B$17/'8. AL budžets kopā'!$E$35))*'Dati par projektu'!$C$7))&lt;0,0,IF(HIDDEN!$Q$2&gt;=3,0,IF($B$17=0,('1.A. Iesniedzējs'!Q35-'1.A. Iesniedzējs'!Q37+('1.B. Iesniedzējs'!Q35*'17.1.PIV 4. piel. turpinājums'!$C$22-'1.B. Iesniedzējs'!Q37))*'Dati par projektu'!$C$7,('1.A. Iesniedzējs'!Q35-'1.A. Iesniedzējs'!Q37*$B$17/'8. AL budžets kopā'!$G$35+('1.B. Iesniedzējs'!Q35*'17.1.PIV 4. piel. turpinājums'!$C$22-'1.B. Iesniedzējs'!Q37*$B$17/'8. AL budžets kopā'!$G$35))*'Dati par projektu'!$C$7)))</f>
        <v>#N/A</v>
      </c>
      <c r="G27" s="969" t="e">
        <f>IF(IF(HIDDEN!$Q$2&gt;=3,0,IF($B$17=0,('1.A. Iesniedzējs'!S35-'1.A. Iesniedzējs'!S37+('1.B. Iesniedzējs'!S35*'17.1.PIV 4. piel. turpinājums'!$C$22-'1.B. Iesniedzējs'!S37))*'Dati par projektu'!$C$7,('1.A. Iesniedzējs'!S35-'1.A. Iesniedzējs'!S37*$B$17/'8. AL budžets kopā'!$E$35+('1.B. Iesniedzējs'!S35*'17.1.PIV 4. piel. turpinājums'!$C$22-'1.B. Iesniedzējs'!S37*$B$17/'8. AL budžets kopā'!$E$35))*'Dati par projektu'!$C$7))&lt;0,0,IF(HIDDEN!$Q$2&gt;=3,0,IF($B$17=0,('1.A. Iesniedzējs'!S35-'1.A. Iesniedzējs'!S37+('1.B. Iesniedzējs'!S35*'17.1.PIV 4. piel. turpinājums'!$C$22-'1.B. Iesniedzējs'!S37))*'Dati par projektu'!$C$7,('1.A. Iesniedzējs'!S35-'1.A. Iesniedzējs'!S37*$B$17/'8. AL budžets kopā'!$G$35+('1.B. Iesniedzējs'!S35*'17.1.PIV 4. piel. turpinājums'!$C$22-'1.B. Iesniedzējs'!S37*$B$17/'8. AL budžets kopā'!$G$35))*'Dati par projektu'!$C$7)))</f>
        <v>#N/A</v>
      </c>
      <c r="H27" s="969" t="e">
        <f>IF(IF(HIDDEN!$Q$2&gt;=3,0,IF($B$17=0,('1.A. Iesniedzējs'!U35-'1.A. Iesniedzējs'!U37+('1.B. Iesniedzējs'!U35*'17.1.PIV 4. piel. turpinājums'!$C$22-'1.B. Iesniedzējs'!U37))*'Dati par projektu'!$C$7,('1.A. Iesniedzējs'!U35-'1.A. Iesniedzējs'!U37*$B$17/'8. AL budžets kopā'!$E$35+('1.B. Iesniedzējs'!U35*'17.1.PIV 4. piel. turpinājums'!$C$22-'1.B. Iesniedzējs'!U37*$B$17/'8. AL budžets kopā'!$E$35))*'Dati par projektu'!$C$7))&lt;0,0,IF(HIDDEN!$Q$2&gt;=3,0,IF($B$17=0,('1.A. Iesniedzējs'!U35-'1.A. Iesniedzējs'!U37+('1.B. Iesniedzējs'!U35*'17.1.PIV 4. piel. turpinājums'!$C$22-'1.B. Iesniedzējs'!U37))*'Dati par projektu'!$C$7,('1.A. Iesniedzējs'!U35-'1.A. Iesniedzējs'!U37*$B$17/'8. AL budžets kopā'!$G$35+('1.B. Iesniedzējs'!U35*'17.1.PIV 4. piel. turpinājums'!$C$22-'1.B. Iesniedzējs'!U37*$B$17/'8. AL budžets kopā'!$G$35))*'Dati par projektu'!$C$7)))</f>
        <v>#N/A</v>
      </c>
      <c r="I27" s="969" t="e">
        <f>IF(IF(HIDDEN!$Q$2&gt;=3,0,IF($B$17=0,('1.A. Iesniedzējs'!W35-'1.A. Iesniedzējs'!W37+('1.B. Iesniedzējs'!W35*'17.1.PIV 4. piel. turpinājums'!$C$22-'1.B. Iesniedzējs'!W37))*'Dati par projektu'!$C$7,('1.A. Iesniedzējs'!W35-'1.A. Iesniedzējs'!W37*$B$17/'8. AL budžets kopā'!$E$35+('1.B. Iesniedzējs'!W35*'17.1.PIV 4. piel. turpinājums'!$C$22-'1.B. Iesniedzējs'!W37*$B$17/'8. AL budžets kopā'!$E$35))*'Dati par projektu'!$C$7))&lt;0,0,IF(HIDDEN!$Q$2&gt;=3,0,IF($B$17=0,('1.A. Iesniedzējs'!W35-'1.A. Iesniedzējs'!W37+('1.B. Iesniedzējs'!W35*'17.1.PIV 4. piel. turpinājums'!$C$22-'1.B. Iesniedzējs'!W37))*'Dati par projektu'!$C$7,('1.A. Iesniedzējs'!W35-'1.A. Iesniedzējs'!W37*$B$17/'8. AL budžets kopā'!$G$35+('1.B. Iesniedzējs'!W35*'17.1.PIV 4. piel. turpinājums'!$C$22-'1.B. Iesniedzējs'!W37*$B$17/'8. AL budžets kopā'!$G$35))*'Dati par projektu'!$C$7)))</f>
        <v>#N/A</v>
      </c>
      <c r="J27" s="969" t="e">
        <f>IF(IF(HIDDEN!$Q$2&gt;=3,0,IF($B$17=0,('1.A. Iesniedzējs'!Y35-'1.A. Iesniedzējs'!Y37+('1.B. Iesniedzējs'!Y35*'17.1.PIV 4. piel. turpinājums'!$C$22-'1.B. Iesniedzējs'!Y37))*'Dati par projektu'!$C$7,('1.A. Iesniedzējs'!Y35-'1.A. Iesniedzējs'!Y37*$B$17/'8. AL budžets kopā'!$E$35+('1.B. Iesniedzējs'!Y35*'17.1.PIV 4. piel. turpinājums'!$C$22-'1.B. Iesniedzējs'!Y37*$B$17/'8. AL budžets kopā'!$E$35))*'Dati par projektu'!$C$7))&lt;0,0,IF(HIDDEN!$Q$2&gt;=3,0,IF($B$17=0,('1.A. Iesniedzējs'!Y35-'1.A. Iesniedzējs'!Y37+('1.B. Iesniedzējs'!Y35*'17.1.PIV 4. piel. turpinājums'!$C$22-'1.B. Iesniedzējs'!Y37))*'Dati par projektu'!$C$7,('1.A. Iesniedzējs'!Y35-'1.A. Iesniedzējs'!Y37*$B$17/'8. AL budžets kopā'!$G$35+('1.B. Iesniedzējs'!Y35*'17.1.PIV 4. piel. turpinājums'!$C$22-'1.B. Iesniedzējs'!Y37*$B$17/'8. AL budžets kopā'!$G$35))*'Dati par projektu'!$C$7)))</f>
        <v>#N/A</v>
      </c>
      <c r="K27" s="805" t="e">
        <f t="shared" si="5"/>
        <v>#N/A</v>
      </c>
      <c r="L27" s="788" t="e">
        <f t="shared" ref="L27:L30" si="6">K27/$K$31</f>
        <v>#N/A</v>
      </c>
    </row>
    <row r="28" spans="1:14" hidden="1">
      <c r="A28" s="967" t="s">
        <v>265</v>
      </c>
      <c r="B28" s="968" t="e">
        <f>IF(IF(HIDDEN!$Q$2&gt;2,0,IF($B$17=0,('1.A. Iesniedzējs'!I35-'1.A. Iesniedzējs'!I37+('1.B. Iesniedzējs'!I35*'17.1.PIV 4. piel. turpinājums'!$C$22-'1.B. Iesniedzējs'!I37))*(1-'Dati par projektu'!$C$7),('1.A. Iesniedzējs'!I35-'1.A. Iesniedzējs'!I37*$B$17/'8. AL budžets kopā'!$E$35+('1.B. Iesniedzējs'!I35*'17.1.PIV 4. piel. turpinājums'!$C$22-'1.B. Iesniedzējs'!I30*$B$17/'8. AL budžets kopā'!$E$35))*(1-'Dati par projektu'!$C$7)))&lt;0,0,IF(HIDDEN!$Q$2&gt;2,0,IF($B$17=0,('1.A. Iesniedzējs'!I35-'1.A. Iesniedzējs'!I37+('1.B. Iesniedzējs'!I35*'17.1.PIV 4. piel. turpinājums'!$C$22-'1.B. Iesniedzējs'!I37))*(1-'Dati par projektu'!$C$7),('1.A. Iesniedzējs'!I35-'1.A. Iesniedzējs'!I37*$B$17/'8. AL budžets kopā'!$G$35+('1.B. Iesniedzējs'!I35*'17.1.PIV 4. piel. turpinājums'!$C$22-'1.B. Iesniedzējs'!I37*$B$17/'8. AL budžets kopā'!$G$35))*(1-'Dati par projektu'!$C$7))))</f>
        <v>#N/A</v>
      </c>
      <c r="C28" s="968" t="e">
        <f>IF(IF(HIDDEN!$Q$2&gt;2,0,IF($B$17=0,('1.A. Iesniedzējs'!K35-'1.A. Iesniedzējs'!K37+('1.B. Iesniedzējs'!K35*'17.1.PIV 4. piel. turpinājums'!$C$22-'1.B. Iesniedzējs'!K37))*(1-'Dati par projektu'!$C$7),('1.A. Iesniedzējs'!K35-'1.A. Iesniedzējs'!K37*$B$17/'8. AL budžets kopā'!$E$35+('1.B. Iesniedzējs'!K35*'17.1.PIV 4. piel. turpinājums'!$C$22-'1.B. Iesniedzējs'!K30*$B$17/'8. AL budžets kopā'!$E$35))*(1-'Dati par projektu'!$C$7)))&lt;0,0,IF(HIDDEN!$Q$2&gt;2,0,IF($B$17=0,('1.A. Iesniedzējs'!K35-'1.A. Iesniedzējs'!K37+('1.B. Iesniedzējs'!K35*'17.1.PIV 4. piel. turpinājums'!$C$22-'1.B. Iesniedzējs'!K37))*(1-'Dati par projektu'!$C$7),('1.A. Iesniedzējs'!K35-'1.A. Iesniedzējs'!K37*$B$17/'8. AL budžets kopā'!$G$35+('1.B. Iesniedzējs'!K35*'17.1.PIV 4. piel. turpinājums'!$C$22-'1.B. Iesniedzējs'!K37*$B$17/'8. AL budžets kopā'!$G$35))*(1-'Dati par projektu'!$C$7))))</f>
        <v>#N/A</v>
      </c>
      <c r="D28" s="968" t="e">
        <f>IF(IF(HIDDEN!$Q$2&gt;2,0,IF($B$17=0,('1.A. Iesniedzējs'!M35-'1.A. Iesniedzējs'!M37+('1.B. Iesniedzējs'!M35*'17.1.PIV 4. piel. turpinājums'!$C$22-'1.B. Iesniedzējs'!M37))*(1-'Dati par projektu'!$C$7),('1.A. Iesniedzējs'!M35-'1.A. Iesniedzējs'!M37*$B$17/'8. AL budžets kopā'!$E$35+('1.B. Iesniedzējs'!M35*'17.1.PIV 4. piel. turpinājums'!$C$22-'1.B. Iesniedzējs'!M30*$B$17/'8. AL budžets kopā'!$E$35))*(1-'Dati par projektu'!$C$7)))&lt;0,0,IF(HIDDEN!$Q$2&gt;2,0,IF($B$17=0,('1.A. Iesniedzējs'!M35-'1.A. Iesniedzējs'!M37+('1.B. Iesniedzējs'!M35*'17.1.PIV 4. piel. turpinājums'!$C$22-'1.B. Iesniedzējs'!M37))*(1-'Dati par projektu'!$C$7),('1.A. Iesniedzējs'!M35-'1.A. Iesniedzējs'!M37*$B$17/'8. AL budžets kopā'!$G$35+('1.B. Iesniedzējs'!M35*'17.1.PIV 4. piel. turpinājums'!$C$22-'1.B. Iesniedzējs'!M37*$B$17/'8. AL budžets kopā'!$G$35))*(1-'Dati par projektu'!$C$7))))</f>
        <v>#N/A</v>
      </c>
      <c r="E28" s="968" t="e">
        <f>IF(IF(HIDDEN!$Q$2&gt;2,0,IF($B$17=0,('1.A. Iesniedzējs'!O35-'1.A. Iesniedzējs'!O37+('1.B. Iesniedzējs'!O35*'17.1.PIV 4. piel. turpinājums'!$C$22-'1.B. Iesniedzējs'!O37))*(1-'Dati par projektu'!$C$7),('1.A. Iesniedzējs'!O35-'1.A. Iesniedzējs'!O37*$B$17/'8. AL budžets kopā'!$E$35+('1.B. Iesniedzējs'!O35*'17.1.PIV 4. piel. turpinājums'!$C$22-'1.B. Iesniedzējs'!O30*$B$17/'8. AL budžets kopā'!$E$35))*(1-'Dati par projektu'!$C$7)))&lt;0,0,IF(HIDDEN!$Q$2&gt;2,0,IF($B$17=0,('1.A. Iesniedzējs'!O35-'1.A. Iesniedzējs'!O37+('1.B. Iesniedzējs'!O35*'17.1.PIV 4. piel. turpinājums'!$C$22-'1.B. Iesniedzējs'!O37))*(1-'Dati par projektu'!$C$7),('1.A. Iesniedzējs'!O35-'1.A. Iesniedzējs'!O37*$B$17/'8. AL budžets kopā'!$G$35+('1.B. Iesniedzējs'!O35*'17.1.PIV 4. piel. turpinājums'!$C$22-'1.B. Iesniedzējs'!O37*$B$17/'8. AL budžets kopā'!$G$35))*(1-'Dati par projektu'!$C$7))))</f>
        <v>#N/A</v>
      </c>
      <c r="F28" s="968" t="e">
        <f>IF(IF(HIDDEN!$Q$2&gt;2,0,IF($B$17=0,('1.A. Iesniedzējs'!Q35-'1.A. Iesniedzējs'!Q37+('1.B. Iesniedzējs'!Q35*'17.1.PIV 4. piel. turpinājums'!$C$22-'1.B. Iesniedzējs'!Q37))*(1-'Dati par projektu'!$C$7),('1.A. Iesniedzējs'!Q35-'1.A. Iesniedzējs'!Q37*$B$17/'8. AL budžets kopā'!$E$35+('1.B. Iesniedzējs'!Q35*'17.1.PIV 4. piel. turpinājums'!$C$22-'1.B. Iesniedzējs'!Q30*$B$17/'8. AL budžets kopā'!$E$35))*(1-'Dati par projektu'!$C$7)))&lt;0,0,IF(HIDDEN!$Q$2&gt;2,0,IF($B$17=0,('1.A. Iesniedzējs'!Q35-'1.A. Iesniedzējs'!Q37+('1.B. Iesniedzējs'!Q35*'17.1.PIV 4. piel. turpinājums'!$C$22-'1.B. Iesniedzējs'!Q37))*(1-'Dati par projektu'!$C$7),('1.A. Iesniedzējs'!Q35-'1.A. Iesniedzējs'!Q37*$B$17/'8. AL budžets kopā'!$G$35+('1.B. Iesniedzējs'!Q35*'17.1.PIV 4. piel. turpinājums'!$C$22-'1.B. Iesniedzējs'!Q37*$B$17/'8. AL budžets kopā'!$G$35))*(1-'Dati par projektu'!$C$7))))</f>
        <v>#N/A</v>
      </c>
      <c r="G28" s="968" t="e">
        <f>IF(IF(HIDDEN!$Q$2&gt;2,0,IF($B$17=0,('1.A. Iesniedzējs'!S35-'1.A. Iesniedzējs'!S37+('1.B. Iesniedzējs'!S35*'17.1.PIV 4. piel. turpinājums'!$C$22-'1.B. Iesniedzējs'!S37))*(1-'Dati par projektu'!$C$7),('1.A. Iesniedzējs'!S35-'1.A. Iesniedzējs'!S37*$B$17/'8. AL budžets kopā'!$E$35+('1.B. Iesniedzējs'!S35*'17.1.PIV 4. piel. turpinājums'!$C$22-'1.B. Iesniedzējs'!S30*$B$17/'8. AL budžets kopā'!$E$35))*(1-'Dati par projektu'!$C$7)))&lt;0,0,IF(HIDDEN!$Q$2&gt;2,0,IF($B$17=0,('1.A. Iesniedzējs'!S35-'1.A. Iesniedzējs'!S37+('1.B. Iesniedzējs'!S35*'17.1.PIV 4. piel. turpinājums'!$C$22-'1.B. Iesniedzējs'!S37))*(1-'Dati par projektu'!$C$7),('1.A. Iesniedzējs'!S35-'1.A. Iesniedzējs'!S37*$B$17/'8. AL budžets kopā'!$G$35+('1.B. Iesniedzējs'!S35*'17.1.PIV 4. piel. turpinājums'!$C$22-'1.B. Iesniedzējs'!S37*$B$17/'8. AL budžets kopā'!$G$35))*(1-'Dati par projektu'!$C$7))))</f>
        <v>#N/A</v>
      </c>
      <c r="H28" s="968" t="e">
        <f>IF(IF(HIDDEN!$Q$2&gt;2,0,IF($B$17=0,('1.A. Iesniedzējs'!U35-'1.A. Iesniedzējs'!U37+('1.B. Iesniedzējs'!U35*'17.1.PIV 4. piel. turpinājums'!$C$22-'1.B. Iesniedzējs'!U37))*(1-'Dati par projektu'!$C$7),('1.A. Iesniedzējs'!U35-'1.A. Iesniedzējs'!U37*$B$17/'8. AL budžets kopā'!$E$35+('1.B. Iesniedzējs'!U35*'17.1.PIV 4. piel. turpinājums'!$C$22-'1.B. Iesniedzējs'!U30*$B$17/'8. AL budžets kopā'!$E$35))*(1-'Dati par projektu'!$C$7)))&lt;0,0,IF(HIDDEN!$Q$2&gt;2,0,IF($B$17=0,('1.A. Iesniedzējs'!U35-'1.A. Iesniedzējs'!U37+('1.B. Iesniedzējs'!U35*'17.1.PIV 4. piel. turpinājums'!$C$22-'1.B. Iesniedzējs'!U37))*(1-'Dati par projektu'!$C$7),('1.A. Iesniedzējs'!U35-'1.A. Iesniedzējs'!U37*$B$17/'8. AL budžets kopā'!$G$35+('1.B. Iesniedzējs'!U35*'17.1.PIV 4. piel. turpinājums'!$C$22-'1.B. Iesniedzējs'!U37*$B$17/'8. AL budžets kopā'!$G$35))*(1-'Dati par projektu'!$C$7))))</f>
        <v>#N/A</v>
      </c>
      <c r="I28" s="968" t="e">
        <f>IF(IF(HIDDEN!$Q$2&gt;2,0,IF($B$17=0,('1.A. Iesniedzējs'!W35-'1.A. Iesniedzējs'!W37+('1.B. Iesniedzējs'!W35*'17.1.PIV 4. piel. turpinājums'!$C$22-'1.B. Iesniedzējs'!W37))*(1-'Dati par projektu'!$C$7),('1.A. Iesniedzējs'!W35-'1.A. Iesniedzējs'!W37*$B$17/'8. AL budžets kopā'!$E$35+('1.B. Iesniedzējs'!W35*'17.1.PIV 4. piel. turpinājums'!$C$22-'1.B. Iesniedzējs'!W30*$B$17/'8. AL budžets kopā'!$E$35))*(1-'Dati par projektu'!$C$7)))&lt;0,0,IF(HIDDEN!$Q$2&gt;2,0,IF($B$17=0,('1.A. Iesniedzējs'!W35-'1.A. Iesniedzējs'!W37+('1.B. Iesniedzējs'!W35*'17.1.PIV 4. piel. turpinājums'!$C$22-'1.B. Iesniedzējs'!W37))*(1-'Dati par projektu'!$C$7),('1.A. Iesniedzējs'!W35-'1.A. Iesniedzējs'!W37*$B$17/'8. AL budžets kopā'!$G$35+('1.B. Iesniedzējs'!W35*'17.1.PIV 4. piel. turpinājums'!$C$22-'1.B. Iesniedzējs'!W37*$B$17/'8. AL budžets kopā'!$G$35))*(1-'Dati par projektu'!$C$7))))</f>
        <v>#N/A</v>
      </c>
      <c r="J28" s="968" t="e">
        <f>IF(IF(HIDDEN!$Q$2&gt;2,0,IF($B$17=0,('1.A. Iesniedzējs'!Y35-'1.A. Iesniedzējs'!Y37+('1.B. Iesniedzējs'!Y35*'17.1.PIV 4. piel. turpinājums'!$C$22-'1.B. Iesniedzējs'!Y37))*(1-'Dati par projektu'!$C$7),('1.A. Iesniedzējs'!Y35-'1.A. Iesniedzējs'!Y37*$B$17/'8. AL budžets kopā'!$E$35+('1.B. Iesniedzējs'!Y35*'17.1.PIV 4. piel. turpinājums'!$C$22-'1.B. Iesniedzējs'!Y30*$B$17/'8. AL budžets kopā'!$E$35))*(1-'Dati par projektu'!$C$7)))&lt;0,0,IF(HIDDEN!$Q$2&gt;2,0,IF($B$17=0,('1.A. Iesniedzējs'!Y35-'1.A. Iesniedzējs'!Y37+('1.B. Iesniedzējs'!Y35*'17.1.PIV 4. piel. turpinājums'!$C$22-'1.B. Iesniedzējs'!Y37))*(1-'Dati par projektu'!$C$7),('1.A. Iesniedzējs'!Y35-'1.A. Iesniedzējs'!Y37*$B$17/'8. AL budžets kopā'!$G$35+('1.B. Iesniedzējs'!Y35*'17.1.PIV 4. piel. turpinājums'!$C$22-'1.B. Iesniedzējs'!Y37*$B$17/'8. AL budžets kopā'!$G$35))*(1-'Dati par projektu'!$C$7))))</f>
        <v>#N/A</v>
      </c>
      <c r="K28" s="805" t="e">
        <f t="shared" si="5"/>
        <v>#N/A</v>
      </c>
      <c r="L28" s="788" t="e">
        <f t="shared" si="6"/>
        <v>#N/A</v>
      </c>
    </row>
    <row r="29" spans="1:14" s="69" customFormat="1" hidden="1">
      <c r="A29" s="790" t="s">
        <v>486</v>
      </c>
      <c r="B29" s="804">
        <f>IF(IF(HIDDEN!$Q$2&lt;3,0,IF($B$17=0,('1.A. Iesniedzējs'!I35-'1.A. Iesniedzējs'!I37+('1.B. Iesniedzējs'!I35*'17.1.PIV 4. piel. turpinājums'!$C$22-'1.B. Iesniedzējs'!I37)),('1.A. Iesniedzējs'!I35-'1.A. Iesniedzējs'!I37*$B$17/'8. AL budžets kopā'!$E$35+('1.B. Iesniedzējs'!I35*'17.1.PIV 4. piel. turpinājums'!$C$22-'1.B. Iesniedzējs'!I37*$B$17/'8. AL budžets kopā'!$E$35))))&lt;0,0,IF(HIDDEN!$Q$2&lt;3,0,IF($B$17=0,('1.A. Iesniedzējs'!I35-'1.A. Iesniedzējs'!I37+('1.B. Iesniedzējs'!I35*'17.1.PIV 4. piel. turpinājums'!$C$22-'1.B. Iesniedzējs'!I37)),('1.A. Iesniedzējs'!I35-'1.A. Iesniedzējs'!I37*$B$17/'8. AL budžets kopā'!$E$35+('1.B. Iesniedzējs'!I35*'17.1.PIV 4. piel. turpinājums'!$C$22-'1.B. Iesniedzējs'!I37*$B$17/'8. AL budžets kopā'!$E$35)))))</f>
        <v>0</v>
      </c>
      <c r="C29" s="804">
        <f>IF(IF(HIDDEN!$Q$2&lt;3,0,IF($B$17=0,('1.A. Iesniedzējs'!K35-'1.A. Iesniedzējs'!K37+('1.B. Iesniedzējs'!K35*'17.1.PIV 4. piel. turpinājums'!$C$22-'1.B. Iesniedzējs'!K37)),('1.A. Iesniedzējs'!K35-'1.A. Iesniedzējs'!K37*$B$17/'8. AL budžets kopā'!$E$35+('1.B. Iesniedzējs'!K35*'17.1.PIV 4. piel. turpinājums'!$C$22-'1.B. Iesniedzējs'!K37*$B$17/'8. AL budžets kopā'!$E$35))))&lt;0,0,IF(HIDDEN!$Q$2&lt;3,0,IF($B$17=0,('1.A. Iesniedzējs'!K35-'1.A. Iesniedzējs'!K37+('1.B. Iesniedzējs'!K35*'17.1.PIV 4. piel. turpinājums'!$C$22-'1.B. Iesniedzējs'!K37)),('1.A. Iesniedzējs'!K35-'1.A. Iesniedzējs'!K37*$B$17/'8. AL budžets kopā'!$E$35+('1.B. Iesniedzējs'!K35*'17.1.PIV 4. piel. turpinājums'!$C$22-'1.B. Iesniedzējs'!K37*$B$17/'8. AL budžets kopā'!$E$35)))))</f>
        <v>0</v>
      </c>
      <c r="D29" s="804">
        <f>IF(IF(HIDDEN!$Q$2&lt;3,0,IF($B$17=0,('1.A. Iesniedzējs'!M35-'1.A. Iesniedzējs'!M37+('1.B. Iesniedzējs'!M35*'17.1.PIV 4. piel. turpinājums'!$C$22-'1.B. Iesniedzējs'!M37)),('1.A. Iesniedzējs'!M35-'1.A. Iesniedzējs'!M37*$B$17/'8. AL budžets kopā'!$E$35+('1.B. Iesniedzējs'!M35*'17.1.PIV 4. piel. turpinājums'!$C$22-'1.B. Iesniedzējs'!M37*$B$17/'8. AL budžets kopā'!$E$35))))&lt;0,0,IF(HIDDEN!$Q$2&lt;3,0,IF($B$17=0,('1.A. Iesniedzējs'!M35-'1.A. Iesniedzējs'!M37+('1.B. Iesniedzējs'!M35*'17.1.PIV 4. piel. turpinājums'!$C$22-'1.B. Iesniedzējs'!M37)),('1.A. Iesniedzējs'!M35-'1.A. Iesniedzējs'!M37*$B$17/'8. AL budžets kopā'!$E$35+('1.B. Iesniedzējs'!M35*'17.1.PIV 4. piel. turpinājums'!$C$22-'1.B. Iesniedzējs'!M37*$B$17/'8. AL budžets kopā'!$E$35)))))</f>
        <v>0</v>
      </c>
      <c r="E29" s="804">
        <f>IF(IF(HIDDEN!$Q$2&lt;3,0,IF($B$17=0,('1.A. Iesniedzējs'!O35-'1.A. Iesniedzējs'!O37+('1.B. Iesniedzējs'!O35*'17.1.PIV 4. piel. turpinājums'!$C$22-'1.B. Iesniedzējs'!O37)),('1.A. Iesniedzējs'!O35-'1.A. Iesniedzējs'!O37*$B$17/'8. AL budžets kopā'!$E$35+('1.B. Iesniedzējs'!O35*'17.1.PIV 4. piel. turpinājums'!$C$22-'1.B. Iesniedzējs'!O37*$B$17/'8. AL budžets kopā'!$E$35))))&lt;0,0,IF(HIDDEN!$Q$2&lt;3,0,IF($B$17=0,('1.A. Iesniedzējs'!O35-'1.A. Iesniedzējs'!O37+('1.B. Iesniedzējs'!O35*'17.1.PIV 4. piel. turpinājums'!$C$22-'1.B. Iesniedzējs'!O37)),('1.A. Iesniedzējs'!O35-'1.A. Iesniedzējs'!O37*$B$17/'8. AL budžets kopā'!$E$35+('1.B. Iesniedzējs'!O35*'17.1.PIV 4. piel. turpinājums'!$C$22-'1.B. Iesniedzējs'!O37*$B$17/'8. AL budžets kopā'!$E$35)))))</f>
        <v>0</v>
      </c>
      <c r="F29" s="804">
        <f>IF(IF(HIDDEN!$Q$2&lt;3,0,IF($B$17=0,('1.A. Iesniedzējs'!Q35-'1.A. Iesniedzējs'!Q37+('1.B. Iesniedzējs'!Q35*'17.1.PIV 4. piel. turpinājums'!$C$22-'1.B. Iesniedzējs'!Q37)),('1.A. Iesniedzējs'!Q35-'1.A. Iesniedzējs'!Q37*$B$17/'8. AL budžets kopā'!$E$35+('1.B. Iesniedzējs'!Q35*'17.1.PIV 4. piel. turpinājums'!$C$22-'1.B. Iesniedzējs'!Q37*$B$17/'8. AL budžets kopā'!$E$35))))&lt;0,0,IF(HIDDEN!$Q$2&lt;3,0,IF($B$17=0,('1.A. Iesniedzējs'!Q35-'1.A. Iesniedzējs'!Q37+('1.B. Iesniedzējs'!Q35*'17.1.PIV 4. piel. turpinājums'!$C$22-'1.B. Iesniedzējs'!Q37)),('1.A. Iesniedzējs'!Q35-'1.A. Iesniedzējs'!Q37*$B$17/'8. AL budžets kopā'!$E$35+('1.B. Iesniedzējs'!Q35*'17.1.PIV 4. piel. turpinājums'!$C$22-'1.B. Iesniedzējs'!Q37*$B$17/'8. AL budžets kopā'!$E$35)))))</f>
        <v>0</v>
      </c>
      <c r="G29" s="804">
        <f>IF(IF(HIDDEN!$Q$2&lt;3,0,IF($B$17=0,('1.A. Iesniedzējs'!S35-'1.A. Iesniedzējs'!S37+('1.B. Iesniedzējs'!S35*'17.1.PIV 4. piel. turpinājums'!$C$22-'1.B. Iesniedzējs'!S37)),('1.A. Iesniedzējs'!S35-'1.A. Iesniedzējs'!S37*$B$17/'8. AL budžets kopā'!$E$35+('1.B. Iesniedzējs'!S35*'17.1.PIV 4. piel. turpinājums'!$C$22-'1.B. Iesniedzējs'!S37*$B$17/'8. AL budžets kopā'!$E$35))))&lt;0,0,IF(HIDDEN!$Q$2&lt;3,0,IF($B$17=0,('1.A. Iesniedzējs'!S35-'1.A. Iesniedzējs'!S37+('1.B. Iesniedzējs'!S35*'17.1.PIV 4. piel. turpinājums'!$C$22-'1.B. Iesniedzējs'!S37)),('1.A. Iesniedzējs'!S35-'1.A. Iesniedzējs'!S37*$B$17/'8. AL budžets kopā'!$E$35+('1.B. Iesniedzējs'!S35*'17.1.PIV 4. piel. turpinājums'!$C$22-'1.B. Iesniedzējs'!S37*$B$17/'8. AL budžets kopā'!$E$35)))))</f>
        <v>0</v>
      </c>
      <c r="H29" s="804">
        <f>IF(IF(HIDDEN!$Q$2&lt;3,0,IF($B$17=0,('1.A. Iesniedzējs'!U35-'1.A. Iesniedzējs'!U37+('1.B. Iesniedzējs'!U35*'17.1.PIV 4. piel. turpinājums'!$C$22-'1.B. Iesniedzējs'!U37)),('1.A. Iesniedzējs'!U35-'1.A. Iesniedzējs'!U37*$B$17/'8. AL budžets kopā'!$E$35+('1.B. Iesniedzējs'!U35*'17.1.PIV 4. piel. turpinājums'!$C$22-'1.B. Iesniedzējs'!U37*$B$17/'8. AL budžets kopā'!$E$35))))&lt;0,0,IF(HIDDEN!$Q$2&lt;3,0,IF($B$17=0,('1.A. Iesniedzējs'!U35-'1.A. Iesniedzējs'!U37+('1.B. Iesniedzējs'!U35*'17.1.PIV 4. piel. turpinājums'!$C$22-'1.B. Iesniedzējs'!U37)),('1.A. Iesniedzējs'!U35-'1.A. Iesniedzējs'!U37*$B$17/'8. AL budžets kopā'!$E$35+('1.B. Iesniedzējs'!U35*'17.1.PIV 4. piel. turpinājums'!$C$22-'1.B. Iesniedzējs'!U37*$B$17/'8. AL budžets kopā'!$E$35)))))</f>
        <v>0</v>
      </c>
      <c r="I29" s="804">
        <f>IF(IF(HIDDEN!$Q$2&lt;3,0,IF($B$17=0,('1.A. Iesniedzējs'!W35-'1.A. Iesniedzējs'!W37+('1.B. Iesniedzējs'!W35*'17.1.PIV 4. piel. turpinājums'!$C$22-'1.B. Iesniedzējs'!W37)),('1.A. Iesniedzējs'!W35-'1.A. Iesniedzējs'!W37*$B$17/'8. AL budžets kopā'!$E$35+('1.B. Iesniedzējs'!W35*'17.1.PIV 4. piel. turpinājums'!$C$22-'1.B. Iesniedzējs'!W37*$B$17/'8. AL budžets kopā'!$E$35))))&lt;0,0,IF(HIDDEN!$Q$2&lt;3,0,IF($B$17=0,('1.A. Iesniedzējs'!W35-'1.A. Iesniedzējs'!W37+('1.B. Iesniedzējs'!W35*'17.1.PIV 4. piel. turpinājums'!$C$22-'1.B. Iesniedzējs'!W37)),('1.A. Iesniedzējs'!W35-'1.A. Iesniedzējs'!W37*$B$17/'8. AL budžets kopā'!$E$35+('1.B. Iesniedzējs'!W35*'17.1.PIV 4. piel. turpinājums'!$C$22-'1.B. Iesniedzējs'!W37*$B$17/'8. AL budžets kopā'!$E$35)))))</f>
        <v>0</v>
      </c>
      <c r="J29" s="804">
        <f>IF(IF(HIDDEN!$Q$2&lt;3,0,IF($B$17=0,('1.A. Iesniedzējs'!Y35-'1.A. Iesniedzējs'!Y37+('1.B. Iesniedzējs'!Y35*'17.1.PIV 4. piel. turpinājums'!$C$22-'1.B. Iesniedzējs'!Y37)),('1.A. Iesniedzējs'!Y35-'1.A. Iesniedzējs'!Y37*$B$17/'8. AL budžets kopā'!$E$35+('1.B. Iesniedzējs'!Y35*'17.1.PIV 4. piel. turpinājums'!$C$22-'1.B. Iesniedzējs'!Y37*$B$17/'8. AL budžets kopā'!$E$35))))&lt;0,0,IF(HIDDEN!$Q$2&lt;3,0,IF($B$17=0,('1.A. Iesniedzējs'!Y35-'1.A. Iesniedzējs'!Y37+('1.B. Iesniedzējs'!Y35*'17.1.PIV 4. piel. turpinājums'!$C$22-'1.B. Iesniedzējs'!Y37)),('1.A. Iesniedzējs'!Y35-'1.A. Iesniedzējs'!Y37*$B$17/'8. AL budžets kopā'!$E$35+('1.B. Iesniedzējs'!Y35*'17.1.PIV 4. piel. turpinājums'!$C$22-'1.B. Iesniedzējs'!Y37*$B$17/'8. AL budžets kopā'!$E$35)))))</f>
        <v>0</v>
      </c>
      <c r="K29" s="805">
        <f t="shared" si="5"/>
        <v>0</v>
      </c>
      <c r="L29" s="788" t="e">
        <f t="shared" si="6"/>
        <v>#N/A</v>
      </c>
    </row>
    <row r="30" spans="1:14" hidden="1">
      <c r="A30" s="790" t="s">
        <v>531</v>
      </c>
      <c r="B30" s="804" t="e">
        <f>IF(IF(B27=0,0,'1.B. Iesniedzējs'!I35*(1-'17.1.PIV 4. piel. turpinājums'!$C$22))&lt;0,0,IF(B27=0,0,'1.B. Iesniedzējs'!I35*(1-'17.1.PIV 4. piel. turpinājums'!$C$22)))</f>
        <v>#N/A</v>
      </c>
      <c r="C30" s="804" t="e">
        <f>IF(IF(B27=0,0,'1.B. Iesniedzējs'!K35*(1-'17.1.PIV 4. piel. turpinājums'!$C$22))&lt;0,0,IF(B27=0,0,'1.B. Iesniedzējs'!K35*(1-'17.1.PIV 4. piel. turpinājums'!$C$22)))</f>
        <v>#N/A</v>
      </c>
      <c r="D30" s="804" t="e">
        <f>IF(IF(B27=0,0,'1.B. Iesniedzējs'!M35*(1-'17.1.PIV 4. piel. turpinājums'!$C$22))&lt;0,0,IF(B27=0,0,'1.B. Iesniedzējs'!M35*(1-'17.1.PIV 4. piel. turpinājums'!$C$22)))</f>
        <v>#N/A</v>
      </c>
      <c r="E30" s="804" t="e">
        <f>IF(IF(B27=0,0,'1.B. Iesniedzējs'!O35*(1-'17.1.PIV 4. piel. turpinājums'!$C$22))&lt;0,0,IF(B27=0,0,'1.B. Iesniedzējs'!O35*(1-'17.1.PIV 4. piel. turpinājums'!$C$22)))</f>
        <v>#N/A</v>
      </c>
      <c r="F30" s="804" t="e">
        <f>IF(IF(B27=0,0,'1.B. Iesniedzējs'!Q35*(1-'17.1.PIV 4. piel. turpinājums'!$C$22))&lt;0,0,IF(B27=0,0,'1.B. Iesniedzējs'!Q35*(1-'17.1.PIV 4. piel. turpinājums'!$C$22)))</f>
        <v>#N/A</v>
      </c>
      <c r="G30" s="804" t="e">
        <f>IF(IF(B27=0,0,'1.B. Iesniedzējs'!S35*(1-'17.1.PIV 4. piel. turpinājums'!$C$22))&lt;0,0,IF(B27=0,0,'1.B. Iesniedzējs'!S35*(1-'17.1.PIV 4. piel. turpinājums'!$C$22)))</f>
        <v>#N/A</v>
      </c>
      <c r="H30" s="804" t="e">
        <f>IF(IF(B27=0,0,'1.B. Iesniedzējs'!U35*(1-'17.1.PIV 4. piel. turpinājums'!$C$22))&lt;0,0,IF(B27=0,0,'1.B. Iesniedzējs'!U35*(1-'17.1.PIV 4. piel. turpinājums'!$C$22)))</f>
        <v>#N/A</v>
      </c>
      <c r="I30" s="804" t="e">
        <f>IF(IF(B27=0,0,'1.B. Iesniedzējs'!W35*(1-'17.1.PIV 4. piel. turpinājums'!$C$22))&lt;0,0,IF(B27=0,0,'1.B. Iesniedzējs'!W35*(1-'17.1.PIV 4. piel. turpinājums'!$C$22)))</f>
        <v>#N/A</v>
      </c>
      <c r="J30" s="804" t="e">
        <f>IF(IF(B27=0,0,'1.B. Iesniedzējs'!Y35*(1-'17.1.PIV 4. piel. turpinājums'!$C$22))&lt;0,0,IF(B27=0,0,'1.B. Iesniedzējs'!Y35*(1-'17.1.PIV 4. piel. turpinājums'!$C$22)))</f>
        <v>#N/A</v>
      </c>
      <c r="K30" s="805" t="e">
        <f t="shared" si="5"/>
        <v>#N/A</v>
      </c>
      <c r="L30" s="788" t="e">
        <f t="shared" si="6"/>
        <v>#N/A</v>
      </c>
    </row>
    <row r="31" spans="1:14" hidden="1">
      <c r="A31" s="791" t="s">
        <v>178</v>
      </c>
      <c r="B31" s="807" t="e">
        <f>SUM(B26:B30)</f>
        <v>#N/A</v>
      </c>
      <c r="C31" s="807" t="e">
        <f t="shared" ref="C31:E31" si="7">SUM(C26:C30)</f>
        <v>#N/A</v>
      </c>
      <c r="D31" s="807" t="e">
        <f t="shared" si="7"/>
        <v>#N/A</v>
      </c>
      <c r="E31" s="807" t="e">
        <f t="shared" si="7"/>
        <v>#N/A</v>
      </c>
      <c r="F31" s="807" t="e">
        <f>SUM(F26:F30)</f>
        <v>#N/A</v>
      </c>
      <c r="G31" s="807" t="e">
        <f t="shared" ref="G31:I31" si="8">SUM(G26:G30)</f>
        <v>#N/A</v>
      </c>
      <c r="H31" s="807" t="e">
        <f t="shared" si="8"/>
        <v>#N/A</v>
      </c>
      <c r="I31" s="807" t="e">
        <f t="shared" si="8"/>
        <v>#N/A</v>
      </c>
      <c r="J31" s="807" t="e">
        <f t="shared" ref="J31" si="9">SUM(J26:J30)</f>
        <v>#N/A</v>
      </c>
      <c r="K31" s="806" t="e">
        <f t="shared" si="5"/>
        <v>#N/A</v>
      </c>
      <c r="L31" s="792" t="e">
        <f>K31/$K$31</f>
        <v>#N/A</v>
      </c>
    </row>
    <row r="32" spans="1:14" hidden="1">
      <c r="A32" s="790" t="s">
        <v>266</v>
      </c>
      <c r="B32" s="804">
        <f>'1.A. Iesniedzējs'!J35</f>
        <v>0</v>
      </c>
      <c r="C32" s="804">
        <f>'1.A. Iesniedzējs'!L35</f>
        <v>0</v>
      </c>
      <c r="D32" s="804">
        <f>'1.A. Iesniedzējs'!N35</f>
        <v>0</v>
      </c>
      <c r="E32" s="804">
        <f>'1.A. Iesniedzējs'!P35</f>
        <v>0</v>
      </c>
      <c r="F32" s="804">
        <f>'1.A. Iesniedzējs'!R35</f>
        <v>0</v>
      </c>
      <c r="G32" s="804">
        <f>'1.A. Iesniedzējs'!T35</f>
        <v>0</v>
      </c>
      <c r="H32" s="804">
        <f>'1.A. Iesniedzējs'!V35</f>
        <v>0</v>
      </c>
      <c r="I32" s="804">
        <f>'1.A. Iesniedzējs'!X35</f>
        <v>0</v>
      </c>
      <c r="J32" s="804">
        <f>'1.A. Iesniedzējs'!Z35</f>
        <v>0</v>
      </c>
      <c r="K32" s="805">
        <f t="shared" si="5"/>
        <v>0</v>
      </c>
      <c r="L32" s="808" t="s">
        <v>447</v>
      </c>
    </row>
    <row r="33" spans="1:12" hidden="1">
      <c r="A33" s="790" t="s">
        <v>267</v>
      </c>
      <c r="B33" s="804">
        <f>'1.B. Iesniedzējs'!J35</f>
        <v>0</v>
      </c>
      <c r="C33" s="804">
        <f>'1.B. Iesniedzējs'!L35</f>
        <v>0</v>
      </c>
      <c r="D33" s="804">
        <f>'1.B. Iesniedzējs'!N35</f>
        <v>0</v>
      </c>
      <c r="E33" s="804">
        <f>'1.B. Iesniedzējs'!P35</f>
        <v>0</v>
      </c>
      <c r="F33" s="804">
        <f>'1.B. Iesniedzējs'!R35</f>
        <v>0</v>
      </c>
      <c r="G33" s="804">
        <f>'1.B. Iesniedzējs'!T35</f>
        <v>0</v>
      </c>
      <c r="H33" s="804">
        <f>'1.B. Iesniedzējs'!V35</f>
        <v>0</v>
      </c>
      <c r="I33" s="804">
        <f>'1.B. Iesniedzējs'!X35</f>
        <v>0</v>
      </c>
      <c r="J33" s="804">
        <f>'1.B. Iesniedzējs'!Z35</f>
        <v>0</v>
      </c>
      <c r="K33" s="805">
        <f t="shared" si="5"/>
        <v>0</v>
      </c>
      <c r="L33" s="808" t="s">
        <v>447</v>
      </c>
    </row>
    <row r="34" spans="1:12" hidden="1">
      <c r="A34" s="791" t="s">
        <v>268</v>
      </c>
      <c r="B34" s="807">
        <f>SUM(B32:B33)</f>
        <v>0</v>
      </c>
      <c r="C34" s="807">
        <f t="shared" ref="C34:J34" si="10">SUM(C32:C33)</f>
        <v>0</v>
      </c>
      <c r="D34" s="807">
        <f t="shared" si="10"/>
        <v>0</v>
      </c>
      <c r="E34" s="807">
        <f t="shared" si="10"/>
        <v>0</v>
      </c>
      <c r="F34" s="807">
        <f t="shared" si="10"/>
        <v>0</v>
      </c>
      <c r="G34" s="807">
        <f t="shared" si="10"/>
        <v>0</v>
      </c>
      <c r="H34" s="807">
        <f t="shared" si="10"/>
        <v>0</v>
      </c>
      <c r="I34" s="807">
        <f t="shared" si="10"/>
        <v>0</v>
      </c>
      <c r="J34" s="807">
        <f t="shared" si="10"/>
        <v>0</v>
      </c>
      <c r="K34" s="806">
        <f t="shared" si="5"/>
        <v>0</v>
      </c>
      <c r="L34" s="808" t="s">
        <v>447</v>
      </c>
    </row>
    <row r="35" spans="1:12" ht="15" hidden="1">
      <c r="A35" s="794" t="s">
        <v>167</v>
      </c>
      <c r="B35" s="809" t="e">
        <f>B31+B34</f>
        <v>#N/A</v>
      </c>
      <c r="C35" s="809" t="e">
        <f t="shared" ref="C35:J35" si="11">C31+C34</f>
        <v>#N/A</v>
      </c>
      <c r="D35" s="809" t="e">
        <f t="shared" si="11"/>
        <v>#N/A</v>
      </c>
      <c r="E35" s="809" t="e">
        <f t="shared" si="11"/>
        <v>#N/A</v>
      </c>
      <c r="F35" s="809" t="e">
        <f t="shared" si="11"/>
        <v>#N/A</v>
      </c>
      <c r="G35" s="809" t="e">
        <f t="shared" si="11"/>
        <v>#N/A</v>
      </c>
      <c r="H35" s="809" t="e">
        <f t="shared" si="11"/>
        <v>#N/A</v>
      </c>
      <c r="I35" s="809" t="e">
        <f t="shared" si="11"/>
        <v>#N/A</v>
      </c>
      <c r="J35" s="809" t="e">
        <f t="shared" si="11"/>
        <v>#N/A</v>
      </c>
      <c r="K35" s="810" t="e">
        <f t="shared" si="5"/>
        <v>#N/A</v>
      </c>
      <c r="L35" s="808" t="s">
        <v>447</v>
      </c>
    </row>
    <row r="36" spans="1:12">
      <c r="A36" s="811"/>
      <c r="B36" s="812"/>
      <c r="C36" s="813"/>
    </row>
  </sheetData>
  <sheetProtection algorithmName="SHA-512" hashValue="9sUjblJJlemI7h6vlpe5HrOeQZvqM7MoeimtYbPWhGt0LRYXCmHx6Ac8p7//BclzBuP741+EcQDi2m6BoY7/xg==" saltValue="fePzvJ4Qld0L50VJD1N4dw==" spinCount="100000" sheet="1" formatCells="0" formatColumns="0" formatRows="0"/>
  <mergeCells count="5">
    <mergeCell ref="G23:J23"/>
    <mergeCell ref="A1:C1"/>
    <mergeCell ref="B23:E23"/>
    <mergeCell ref="C17:L17"/>
    <mergeCell ref="C18:L18"/>
  </mergeCells>
  <conditionalFormatting sqref="K26:K31">
    <cfRule type="dataBar" priority="147">
      <dataBar>
        <cfvo type="min"/>
        <cfvo type="max"/>
        <color rgb="FF638EC6"/>
      </dataBar>
      <extLst>
        <ext xmlns:x14="http://schemas.microsoft.com/office/spreadsheetml/2009/9/main" uri="{B025F937-C7B1-47D3-B67F-A62EFF666E3E}">
          <x14:id>{8BD1408F-B0B3-4135-B68E-9E7BB635EEB8}</x14:id>
        </ext>
      </extLst>
    </cfRule>
  </conditionalFormatting>
  <conditionalFormatting sqref="K26:K35">
    <cfRule type="dataBar" priority="146">
      <dataBar>
        <cfvo type="min"/>
        <cfvo type="max"/>
        <color rgb="FF638EC6"/>
      </dataBar>
      <extLst>
        <ext xmlns:x14="http://schemas.microsoft.com/office/spreadsheetml/2009/9/main" uri="{B025F937-C7B1-47D3-B67F-A62EFF666E3E}">
          <x14:id>{1964B9BD-440E-41DB-8DC8-2D3D174FD830}</x14:id>
        </ext>
      </extLst>
    </cfRule>
  </conditionalFormatting>
  <conditionalFormatting sqref="C3:J3 D24:J24">
    <cfRule type="cellIs" dxfId="5" priority="132" operator="equal">
      <formula>"x"</formula>
    </cfRule>
  </conditionalFormatting>
  <conditionalFormatting sqref="B23:E23">
    <cfRule type="cellIs" dxfId="4" priority="70" operator="equal">
      <formula>"Nav paredzēts"</formula>
    </cfRule>
  </conditionalFormatting>
  <pageMargins left="0.7" right="0.7" top="0.75" bottom="0.75" header="0.3" footer="0.3"/>
  <pageSetup paperSize="8" orientation="landscape" horizontalDpi="200" verticalDpi="200" r:id="rId1"/>
  <legacyDrawing r:id="rId2"/>
  <extLst>
    <ext xmlns:x14="http://schemas.microsoft.com/office/spreadsheetml/2009/9/main" uri="{78C0D931-6437-407d-A8EE-F0AAD7539E65}">
      <x14:conditionalFormattings>
        <x14:conditionalFormatting xmlns:xm="http://schemas.microsoft.com/office/excel/2006/main">
          <x14:cfRule type="dataBar" id="{8BD1408F-B0B3-4135-B68E-9E7BB635EEB8}">
            <x14:dataBar minLength="0" maxLength="100" gradient="0">
              <x14:cfvo type="autoMin"/>
              <x14:cfvo type="autoMax"/>
              <x14:negativeFillColor rgb="FFFF0000"/>
              <x14:axisColor rgb="FF000000"/>
            </x14:dataBar>
          </x14:cfRule>
          <xm:sqref>K26:K31</xm:sqref>
        </x14:conditionalFormatting>
        <x14:conditionalFormatting xmlns:xm="http://schemas.microsoft.com/office/excel/2006/main">
          <x14:cfRule type="dataBar" id="{1964B9BD-440E-41DB-8DC8-2D3D174FD830}">
            <x14:dataBar minLength="0" maxLength="100" gradient="0">
              <x14:cfvo type="autoMin"/>
              <x14:cfvo type="autoMax"/>
              <x14:negativeFillColor rgb="FFFF0000"/>
              <x14:axisColor rgb="FF000000"/>
            </x14:dataBar>
          </x14:cfRule>
          <xm:sqref>K26:K35</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pageSetUpPr fitToPage="1"/>
  </sheetPr>
  <dimension ref="A1:S48"/>
  <sheetViews>
    <sheetView showGridLines="0" zoomScale="90" zoomScaleNormal="90" workbookViewId="0">
      <pane xSplit="2" ySplit="5" topLeftCell="C6" activePane="bottomRight" state="frozen"/>
      <selection pane="topRight" activeCell="C1" sqref="C1"/>
      <selection pane="bottomLeft" activeCell="A6" sqref="A6"/>
      <selection pane="bottomRight" sqref="A1:C1"/>
    </sheetView>
  </sheetViews>
  <sheetFormatPr defaultRowHeight="12.75"/>
  <cols>
    <col min="1" max="1" width="9.140625" style="818"/>
    <col min="2" max="2" width="62.28515625" style="818" customWidth="1"/>
    <col min="3" max="3" width="14.7109375" style="818" customWidth="1"/>
    <col min="4" max="4" width="12.85546875" style="818" hidden="1" customWidth="1"/>
    <col min="5" max="5" width="9.85546875" style="818" hidden="1" customWidth="1"/>
    <col min="6" max="6" width="11.140625" style="818" hidden="1" customWidth="1"/>
    <col min="7" max="7" width="12.7109375" style="818" customWidth="1"/>
    <col min="8" max="8" width="13.28515625" style="818" customWidth="1"/>
    <col min="9" max="9" width="13.42578125" style="818" customWidth="1"/>
    <col min="10" max="10" width="14.28515625" style="818" bestFit="1" customWidth="1"/>
    <col min="11" max="11" width="11.5703125" style="818" bestFit="1" customWidth="1"/>
    <col min="12" max="12" width="12.85546875" style="818" customWidth="1"/>
    <col min="13" max="16384" width="9.140625" style="818"/>
  </cols>
  <sheetData>
    <row r="1" spans="1:15" ht="26.25">
      <c r="A1" s="1082" t="s">
        <v>335</v>
      </c>
      <c r="B1" s="1082"/>
      <c r="C1" s="1082"/>
      <c r="D1" s="817"/>
      <c r="E1" s="817"/>
      <c r="F1" s="817"/>
      <c r="G1" s="817"/>
      <c r="H1" s="817"/>
      <c r="I1" s="817"/>
      <c r="J1" s="817"/>
      <c r="K1" s="817"/>
      <c r="L1" s="817"/>
      <c r="M1" s="817"/>
      <c r="N1" s="817"/>
      <c r="O1" s="817"/>
    </row>
    <row r="2" spans="1:15" s="820" customFormat="1" ht="24.95" customHeight="1">
      <c r="A2" s="1087" t="s">
        <v>262</v>
      </c>
      <c r="B2" s="1087"/>
      <c r="C2" s="1087"/>
      <c r="D2" s="819"/>
      <c r="E2" s="819"/>
      <c r="F2" s="819"/>
      <c r="G2" s="819"/>
      <c r="H2" s="819"/>
      <c r="I2" s="819"/>
      <c r="J2" s="819"/>
      <c r="K2" s="819"/>
      <c r="L2" s="819"/>
      <c r="M2" s="819"/>
      <c r="N2" s="819"/>
      <c r="O2" s="819"/>
    </row>
    <row r="3" spans="1:15">
      <c r="A3" s="817"/>
      <c r="B3" s="817"/>
      <c r="C3" s="817"/>
      <c r="D3" s="817"/>
      <c r="E3" s="817"/>
      <c r="F3" s="817"/>
      <c r="G3" s="817"/>
      <c r="H3" s="817"/>
      <c r="I3" s="817"/>
      <c r="J3" s="817"/>
      <c r="K3" s="817"/>
      <c r="L3" s="817"/>
      <c r="M3" s="817"/>
      <c r="N3" s="817"/>
      <c r="O3" s="817"/>
    </row>
    <row r="4" spans="1:15" s="39" customFormat="1" ht="45" customHeight="1">
      <c r="A4" s="1090" t="s">
        <v>316</v>
      </c>
      <c r="B4" s="1088" t="s">
        <v>220</v>
      </c>
      <c r="C4" s="1088" t="s">
        <v>221</v>
      </c>
      <c r="D4" s="821" t="s">
        <v>222</v>
      </c>
      <c r="E4" s="1088" t="s">
        <v>161</v>
      </c>
      <c r="F4" s="1088" t="s">
        <v>224</v>
      </c>
      <c r="G4" s="1088" t="s">
        <v>225</v>
      </c>
      <c r="H4" s="1088" t="s">
        <v>226</v>
      </c>
      <c r="I4" s="1088"/>
      <c r="J4" s="1088" t="s">
        <v>152</v>
      </c>
      <c r="K4" s="1088"/>
      <c r="L4" s="1089" t="s">
        <v>227</v>
      </c>
      <c r="M4" s="69"/>
      <c r="N4" s="69"/>
      <c r="O4" s="69"/>
    </row>
    <row r="5" spans="1:15" s="39" customFormat="1" ht="17.25" customHeight="1">
      <c r="A5" s="1090"/>
      <c r="B5" s="1088"/>
      <c r="C5" s="1088"/>
      <c r="D5" s="821" t="s">
        <v>223</v>
      </c>
      <c r="E5" s="1088"/>
      <c r="F5" s="1088"/>
      <c r="G5" s="1088"/>
      <c r="H5" s="821" t="s">
        <v>228</v>
      </c>
      <c r="I5" s="821" t="s">
        <v>229</v>
      </c>
      <c r="J5" s="821" t="s">
        <v>179</v>
      </c>
      <c r="K5" s="821" t="s">
        <v>15</v>
      </c>
      <c r="L5" s="1089"/>
      <c r="M5" s="69"/>
      <c r="N5" s="69"/>
      <c r="O5" s="69"/>
    </row>
    <row r="6" spans="1:15" s="39" customFormat="1">
      <c r="A6" s="822">
        <v>1</v>
      </c>
      <c r="B6" s="823" t="s">
        <v>230</v>
      </c>
      <c r="C6" s="824" t="s">
        <v>402</v>
      </c>
      <c r="D6" s="825"/>
      <c r="E6" s="826"/>
      <c r="F6" s="826"/>
      <c r="G6" s="849"/>
      <c r="H6" s="827">
        <f>'8. AL budžets kopā'!E5</f>
        <v>0</v>
      </c>
      <c r="I6" s="827">
        <f>'8. AL budžets kopā'!F5</f>
        <v>0</v>
      </c>
      <c r="J6" s="827">
        <f>SUM(H6:I6)</f>
        <v>0</v>
      </c>
      <c r="K6" s="828" t="e">
        <f>J6/$J$35</f>
        <v>#DIV/0!</v>
      </c>
      <c r="L6" s="851"/>
      <c r="M6" s="69"/>
      <c r="N6" s="69"/>
      <c r="O6" s="69"/>
    </row>
    <row r="7" spans="1:15" s="39" customFormat="1">
      <c r="A7" s="829">
        <v>2</v>
      </c>
      <c r="B7" s="830" t="s">
        <v>487</v>
      </c>
      <c r="C7" s="824" t="s">
        <v>401</v>
      </c>
      <c r="D7" s="825"/>
      <c r="E7" s="826"/>
      <c r="F7" s="826"/>
      <c r="G7" s="849"/>
      <c r="H7" s="831">
        <f>'8. AL budžets kopā'!E6</f>
        <v>0</v>
      </c>
      <c r="I7" s="831">
        <f>'8. AL budžets kopā'!F6</f>
        <v>0</v>
      </c>
      <c r="J7" s="831">
        <f t="shared" ref="J7:J35" si="0">SUM(H7:I7)</f>
        <v>0</v>
      </c>
      <c r="K7" s="832" t="e">
        <f>J7/$J$35</f>
        <v>#DIV/0!</v>
      </c>
      <c r="L7" s="852"/>
      <c r="M7" s="69"/>
      <c r="N7" s="69"/>
      <c r="O7" s="69"/>
    </row>
    <row r="8" spans="1:15" s="39" customFormat="1">
      <c r="A8" s="833" t="s">
        <v>14</v>
      </c>
      <c r="B8" s="834" t="s">
        <v>488</v>
      </c>
      <c r="C8" s="824" t="s">
        <v>401</v>
      </c>
      <c r="D8" s="825"/>
      <c r="E8" s="826"/>
      <c r="F8" s="826"/>
      <c r="G8" s="849"/>
      <c r="H8" s="835">
        <f>'8. AL budžets kopā'!E7</f>
        <v>0</v>
      </c>
      <c r="I8" s="835">
        <f>'8. AL budžets kopā'!F7</f>
        <v>0</v>
      </c>
      <c r="J8" s="835">
        <f t="shared" si="0"/>
        <v>0</v>
      </c>
      <c r="K8" s="836" t="e">
        <f>J8/$J$35</f>
        <v>#DIV/0!</v>
      </c>
      <c r="L8" s="852"/>
      <c r="M8" s="69"/>
      <c r="N8" s="69"/>
      <c r="O8" s="69"/>
    </row>
    <row r="9" spans="1:15" s="39" customFormat="1">
      <c r="A9" s="833" t="s">
        <v>16</v>
      </c>
      <c r="B9" s="834" t="s">
        <v>231</v>
      </c>
      <c r="C9" s="837"/>
      <c r="D9" s="825"/>
      <c r="E9" s="826"/>
      <c r="F9" s="826"/>
      <c r="G9" s="826"/>
      <c r="H9" s="835" t="s">
        <v>397</v>
      </c>
      <c r="I9" s="835" t="s">
        <v>397</v>
      </c>
      <c r="J9" s="835" t="s">
        <v>397</v>
      </c>
      <c r="K9" s="838" t="s">
        <v>397</v>
      </c>
      <c r="L9" s="839"/>
      <c r="M9" s="69"/>
      <c r="N9" s="69"/>
      <c r="O9" s="69"/>
    </row>
    <row r="10" spans="1:15" s="39" customFormat="1">
      <c r="A10" s="829">
        <v>3</v>
      </c>
      <c r="B10" s="830" t="s">
        <v>232</v>
      </c>
      <c r="C10" s="837"/>
      <c r="D10" s="825"/>
      <c r="E10" s="826"/>
      <c r="F10" s="826"/>
      <c r="G10" s="826"/>
      <c r="H10" s="835" t="s">
        <v>397</v>
      </c>
      <c r="I10" s="835" t="s">
        <v>397</v>
      </c>
      <c r="J10" s="835" t="s">
        <v>397</v>
      </c>
      <c r="K10" s="838" t="s">
        <v>397</v>
      </c>
      <c r="L10" s="839"/>
      <c r="M10" s="69"/>
      <c r="N10" s="69"/>
      <c r="O10" s="69"/>
    </row>
    <row r="11" spans="1:15" s="39" customFormat="1">
      <c r="A11" s="833" t="s">
        <v>33</v>
      </c>
      <c r="B11" s="834" t="s">
        <v>233</v>
      </c>
      <c r="C11" s="837"/>
      <c r="D11" s="825"/>
      <c r="E11" s="826"/>
      <c r="F11" s="826"/>
      <c r="G11" s="826"/>
      <c r="H11" s="835" t="s">
        <v>397</v>
      </c>
      <c r="I11" s="835" t="s">
        <v>397</v>
      </c>
      <c r="J11" s="835" t="s">
        <v>397</v>
      </c>
      <c r="K11" s="838" t="s">
        <v>397</v>
      </c>
      <c r="L11" s="839"/>
      <c r="M11" s="69"/>
      <c r="N11" s="69"/>
      <c r="O11" s="69"/>
    </row>
    <row r="12" spans="1:15" s="39" customFormat="1">
      <c r="A12" s="833" t="s">
        <v>34</v>
      </c>
      <c r="B12" s="834" t="s">
        <v>234</v>
      </c>
      <c r="C12" s="837"/>
      <c r="D12" s="825"/>
      <c r="E12" s="826"/>
      <c r="F12" s="826"/>
      <c r="G12" s="826"/>
      <c r="H12" s="835" t="s">
        <v>397</v>
      </c>
      <c r="I12" s="835" t="s">
        <v>397</v>
      </c>
      <c r="J12" s="835" t="s">
        <v>397</v>
      </c>
      <c r="K12" s="838" t="s">
        <v>397</v>
      </c>
      <c r="L12" s="839"/>
      <c r="M12" s="69"/>
      <c r="N12" s="69"/>
      <c r="O12" s="69"/>
    </row>
    <row r="13" spans="1:15" s="39" customFormat="1">
      <c r="A13" s="829">
        <v>4</v>
      </c>
      <c r="B13" s="830" t="s">
        <v>235</v>
      </c>
      <c r="C13" s="837"/>
      <c r="D13" s="825"/>
      <c r="E13" s="826"/>
      <c r="F13" s="826"/>
      <c r="G13" s="826"/>
      <c r="H13" s="835" t="s">
        <v>397</v>
      </c>
      <c r="I13" s="835" t="s">
        <v>397</v>
      </c>
      <c r="J13" s="835" t="s">
        <v>397</v>
      </c>
      <c r="K13" s="838" t="s">
        <v>397</v>
      </c>
      <c r="L13" s="839"/>
      <c r="M13" s="69"/>
      <c r="N13" s="69"/>
      <c r="O13" s="69"/>
    </row>
    <row r="14" spans="1:15" s="39" customFormat="1">
      <c r="A14" s="829">
        <v>5</v>
      </c>
      <c r="B14" s="830" t="s">
        <v>236</v>
      </c>
      <c r="C14" s="837"/>
      <c r="D14" s="825"/>
      <c r="E14" s="826"/>
      <c r="F14" s="826"/>
      <c r="G14" s="826"/>
      <c r="H14" s="835" t="s">
        <v>397</v>
      </c>
      <c r="I14" s="835" t="s">
        <v>397</v>
      </c>
      <c r="J14" s="835" t="s">
        <v>397</v>
      </c>
      <c r="K14" s="838" t="s">
        <v>397</v>
      </c>
      <c r="L14" s="839"/>
      <c r="M14" s="69"/>
      <c r="N14" s="69"/>
      <c r="O14" s="69"/>
    </row>
    <row r="15" spans="1:15" s="39" customFormat="1">
      <c r="A15" s="829">
        <v>6</v>
      </c>
      <c r="B15" s="830" t="s">
        <v>237</v>
      </c>
      <c r="C15" s="824" t="s">
        <v>401</v>
      </c>
      <c r="D15" s="825"/>
      <c r="E15" s="826"/>
      <c r="F15" s="826"/>
      <c r="G15" s="849"/>
      <c r="H15" s="831">
        <f>'8. AL budžets kopā'!E8</f>
        <v>0</v>
      </c>
      <c r="I15" s="831">
        <f>'8. AL budžets kopā'!F8</f>
        <v>0</v>
      </c>
      <c r="J15" s="831">
        <f t="shared" ref="J15" si="1">SUM(H15:I15)</f>
        <v>0</v>
      </c>
      <c r="K15" s="832" t="e">
        <f>J15/$J$35</f>
        <v>#DIV/0!</v>
      </c>
      <c r="L15" s="852"/>
      <c r="M15" s="69"/>
      <c r="N15" s="69"/>
      <c r="O15" s="69"/>
    </row>
    <row r="16" spans="1:15" s="39" customFormat="1">
      <c r="A16" s="833" t="s">
        <v>104</v>
      </c>
      <c r="B16" s="834" t="s">
        <v>238</v>
      </c>
      <c r="C16" s="837"/>
      <c r="D16" s="825"/>
      <c r="E16" s="826"/>
      <c r="F16" s="826"/>
      <c r="G16" s="826"/>
      <c r="H16" s="835" t="s">
        <v>397</v>
      </c>
      <c r="I16" s="835" t="s">
        <v>397</v>
      </c>
      <c r="J16" s="835" t="s">
        <v>397</v>
      </c>
      <c r="K16" s="838" t="s">
        <v>397</v>
      </c>
      <c r="L16" s="839"/>
      <c r="M16" s="69"/>
      <c r="N16" s="69"/>
      <c r="O16" s="69"/>
    </row>
    <row r="17" spans="1:19" s="39" customFormat="1">
      <c r="A17" s="833" t="s">
        <v>105</v>
      </c>
      <c r="B17" s="834" t="s">
        <v>239</v>
      </c>
      <c r="C17" s="824" t="s">
        <v>401</v>
      </c>
      <c r="D17" s="825"/>
      <c r="E17" s="826"/>
      <c r="F17" s="826"/>
      <c r="G17" s="849"/>
      <c r="H17" s="835">
        <f>'8. AL budžets kopā'!E9</f>
        <v>0</v>
      </c>
      <c r="I17" s="835">
        <f>'8. AL budžets kopā'!F9</f>
        <v>0</v>
      </c>
      <c r="J17" s="835">
        <f t="shared" ref="J17" si="2">SUM(H17:I17)</f>
        <v>0</v>
      </c>
      <c r="K17" s="836" t="e">
        <f>J17/$J$35</f>
        <v>#DIV/0!</v>
      </c>
      <c r="L17" s="852"/>
      <c r="M17" s="69"/>
      <c r="N17" s="69"/>
      <c r="O17" s="69"/>
    </row>
    <row r="18" spans="1:19" s="39" customFormat="1">
      <c r="A18" s="833" t="s">
        <v>116</v>
      </c>
      <c r="B18" s="834" t="s">
        <v>240</v>
      </c>
      <c r="C18" s="837"/>
      <c r="D18" s="825"/>
      <c r="E18" s="826"/>
      <c r="F18" s="826"/>
      <c r="G18" s="826"/>
      <c r="H18" s="835" t="s">
        <v>397</v>
      </c>
      <c r="I18" s="835" t="s">
        <v>397</v>
      </c>
      <c r="J18" s="835" t="s">
        <v>397</v>
      </c>
      <c r="K18" s="838" t="s">
        <v>397</v>
      </c>
      <c r="L18" s="839"/>
      <c r="M18" s="69"/>
      <c r="N18" s="69"/>
      <c r="O18" s="69"/>
    </row>
    <row r="19" spans="1:19" s="39" customFormat="1">
      <c r="A19" s="833" t="s">
        <v>151</v>
      </c>
      <c r="B19" s="834" t="s">
        <v>165</v>
      </c>
      <c r="C19" s="837"/>
      <c r="D19" s="825"/>
      <c r="E19" s="826"/>
      <c r="F19" s="826"/>
      <c r="G19" s="826"/>
      <c r="H19" s="835" t="s">
        <v>397</v>
      </c>
      <c r="I19" s="835" t="s">
        <v>397</v>
      </c>
      <c r="J19" s="835" t="s">
        <v>397</v>
      </c>
      <c r="K19" s="838" t="s">
        <v>397</v>
      </c>
      <c r="L19" s="839"/>
      <c r="M19" s="69"/>
      <c r="N19" s="69"/>
      <c r="O19" s="69"/>
    </row>
    <row r="20" spans="1:19" s="39" customFormat="1">
      <c r="A20" s="829">
        <v>7</v>
      </c>
      <c r="B20" s="830" t="s">
        <v>241</v>
      </c>
      <c r="C20" s="824" t="s">
        <v>401</v>
      </c>
      <c r="D20" s="825"/>
      <c r="E20" s="826"/>
      <c r="F20" s="826"/>
      <c r="G20" s="849"/>
      <c r="H20" s="831">
        <f>'8. AL budžets kopā'!E12</f>
        <v>0</v>
      </c>
      <c r="I20" s="831">
        <f>'8. AL budžets kopā'!F12</f>
        <v>0</v>
      </c>
      <c r="J20" s="831">
        <f t="shared" si="0"/>
        <v>0</v>
      </c>
      <c r="K20" s="832" t="e">
        <f t="shared" ref="K20:K25" si="3">J20/$J$35</f>
        <v>#DIV/0!</v>
      </c>
      <c r="L20" s="852"/>
      <c r="M20" s="69"/>
      <c r="N20" s="69"/>
      <c r="O20" s="69"/>
    </row>
    <row r="21" spans="1:19" s="39" customFormat="1">
      <c r="A21" s="833" t="s">
        <v>242</v>
      </c>
      <c r="B21" s="834" t="s">
        <v>243</v>
      </c>
      <c r="C21" s="824" t="s">
        <v>401</v>
      </c>
      <c r="D21" s="825"/>
      <c r="E21" s="826"/>
      <c r="F21" s="826"/>
      <c r="G21" s="849"/>
      <c r="H21" s="835">
        <f>'8. AL budžets kopā'!E13</f>
        <v>0</v>
      </c>
      <c r="I21" s="835">
        <f>'8. AL budžets kopā'!F13</f>
        <v>0</v>
      </c>
      <c r="J21" s="835">
        <f t="shared" si="0"/>
        <v>0</v>
      </c>
      <c r="K21" s="836" t="e">
        <f t="shared" si="3"/>
        <v>#DIV/0!</v>
      </c>
      <c r="L21" s="852"/>
      <c r="M21" s="69"/>
      <c r="N21" s="69"/>
      <c r="O21" s="69"/>
    </row>
    <row r="22" spans="1:19" s="39" customFormat="1" ht="12.75" customHeight="1">
      <c r="A22" s="833" t="s">
        <v>719</v>
      </c>
      <c r="B22" s="834" t="s">
        <v>720</v>
      </c>
      <c r="C22" s="824" t="s">
        <v>401</v>
      </c>
      <c r="D22" s="825"/>
      <c r="E22" s="826"/>
      <c r="F22" s="826"/>
      <c r="G22" s="849"/>
      <c r="H22" s="835">
        <f>'8. AL budžets kopā'!E14</f>
        <v>0</v>
      </c>
      <c r="I22" s="835">
        <f>'8. AL budžets kopā'!F14</f>
        <v>0</v>
      </c>
      <c r="J22" s="835">
        <f t="shared" si="0"/>
        <v>0</v>
      </c>
      <c r="K22" s="836" t="e">
        <f t="shared" si="3"/>
        <v>#DIV/0!</v>
      </c>
      <c r="L22" s="852"/>
      <c r="M22" s="69"/>
      <c r="N22" s="69"/>
      <c r="O22" s="69"/>
    </row>
    <row r="23" spans="1:19" s="39" customFormat="1" ht="12.75" customHeight="1">
      <c r="A23" s="833" t="s">
        <v>247</v>
      </c>
      <c r="B23" s="834" t="s">
        <v>452</v>
      </c>
      <c r="C23" s="824" t="s">
        <v>401</v>
      </c>
      <c r="D23" s="825"/>
      <c r="E23" s="826"/>
      <c r="F23" s="826"/>
      <c r="G23" s="849"/>
      <c r="H23" s="835">
        <f>'8. AL budžets kopā'!E15</f>
        <v>0</v>
      </c>
      <c r="I23" s="835">
        <f>'8. AL budžets kopā'!F15</f>
        <v>0</v>
      </c>
      <c r="J23" s="835">
        <f t="shared" si="0"/>
        <v>0</v>
      </c>
      <c r="K23" s="836" t="e">
        <f t="shared" si="3"/>
        <v>#DIV/0!</v>
      </c>
      <c r="L23" s="852"/>
      <c r="M23" s="69"/>
      <c r="N23" s="69"/>
      <c r="O23" s="69"/>
    </row>
    <row r="24" spans="1:19" s="39" customFormat="1">
      <c r="A24" s="833" t="s">
        <v>248</v>
      </c>
      <c r="B24" s="834" t="s">
        <v>249</v>
      </c>
      <c r="C24" s="824" t="s">
        <v>401</v>
      </c>
      <c r="D24" s="825"/>
      <c r="E24" s="826"/>
      <c r="F24" s="826"/>
      <c r="G24" s="849"/>
      <c r="H24" s="835">
        <f>'8. AL budžets kopā'!E19</f>
        <v>0</v>
      </c>
      <c r="I24" s="835">
        <f>'8. AL budžets kopā'!F19</f>
        <v>0</v>
      </c>
      <c r="J24" s="835">
        <f t="shared" si="0"/>
        <v>0</v>
      </c>
      <c r="K24" s="836" t="e">
        <f t="shared" si="3"/>
        <v>#DIV/0!</v>
      </c>
      <c r="L24" s="852"/>
      <c r="M24" s="69"/>
      <c r="N24" s="69"/>
      <c r="O24" s="69"/>
      <c r="S24" s="840"/>
    </row>
    <row r="25" spans="1:19" s="39" customFormat="1">
      <c r="A25" s="833" t="s">
        <v>250</v>
      </c>
      <c r="B25" s="834" t="s">
        <v>165</v>
      </c>
      <c r="C25" s="824" t="s">
        <v>401</v>
      </c>
      <c r="D25" s="825"/>
      <c r="E25" s="826"/>
      <c r="F25" s="826"/>
      <c r="G25" s="849"/>
      <c r="H25" s="835">
        <f>'8. AL budžets kopā'!E23</f>
        <v>0</v>
      </c>
      <c r="I25" s="835">
        <f>'8. AL budžets kopā'!F23</f>
        <v>0</v>
      </c>
      <c r="J25" s="835">
        <f t="shared" si="0"/>
        <v>0</v>
      </c>
      <c r="K25" s="836" t="e">
        <f t="shared" si="3"/>
        <v>#DIV/0!</v>
      </c>
      <c r="L25" s="852"/>
      <c r="M25" s="69"/>
      <c r="N25" s="69"/>
      <c r="O25" s="69"/>
      <c r="S25" s="841"/>
    </row>
    <row r="26" spans="1:19" s="39" customFormat="1">
      <c r="A26" s="829">
        <v>8</v>
      </c>
      <c r="B26" s="830" t="s">
        <v>251</v>
      </c>
      <c r="C26" s="837"/>
      <c r="D26" s="825"/>
      <c r="E26" s="826"/>
      <c r="F26" s="826"/>
      <c r="G26" s="826"/>
      <c r="H26" s="835" t="s">
        <v>397</v>
      </c>
      <c r="I26" s="835" t="s">
        <v>397</v>
      </c>
      <c r="J26" s="835" t="s">
        <v>397</v>
      </c>
      <c r="K26" s="838" t="s">
        <v>397</v>
      </c>
      <c r="L26" s="839"/>
      <c r="M26" s="69"/>
      <c r="N26" s="69"/>
      <c r="O26" s="69"/>
    </row>
    <row r="27" spans="1:19" s="39" customFormat="1">
      <c r="A27" s="829">
        <v>9</v>
      </c>
      <c r="B27" s="830" t="s">
        <v>252</v>
      </c>
      <c r="C27" s="837"/>
      <c r="D27" s="825"/>
      <c r="E27" s="826"/>
      <c r="F27" s="826"/>
      <c r="G27" s="826"/>
      <c r="H27" s="835" t="s">
        <v>397</v>
      </c>
      <c r="I27" s="835" t="s">
        <v>397</v>
      </c>
      <c r="J27" s="835" t="s">
        <v>397</v>
      </c>
      <c r="K27" s="838" t="s">
        <v>397</v>
      </c>
      <c r="L27" s="839"/>
      <c r="M27" s="69"/>
      <c r="N27" s="69"/>
      <c r="O27" s="69"/>
      <c r="S27" s="814"/>
    </row>
    <row r="28" spans="1:19" s="39" customFormat="1">
      <c r="A28" s="829">
        <v>10</v>
      </c>
      <c r="B28" s="830" t="s">
        <v>253</v>
      </c>
      <c r="C28" s="824" t="s">
        <v>401</v>
      </c>
      <c r="D28" s="825"/>
      <c r="E28" s="826"/>
      <c r="F28" s="826"/>
      <c r="G28" s="849"/>
      <c r="H28" s="831">
        <f>'8. AL budžets kopā'!E25</f>
        <v>0</v>
      </c>
      <c r="I28" s="831">
        <f>'8. AL budžets kopā'!F25</f>
        <v>0</v>
      </c>
      <c r="J28" s="831">
        <f t="shared" si="0"/>
        <v>0</v>
      </c>
      <c r="K28" s="832" t="e">
        <f>J28/$J$35</f>
        <v>#DIV/0!</v>
      </c>
      <c r="L28" s="852"/>
      <c r="M28" s="69"/>
      <c r="N28" s="69"/>
      <c r="O28" s="69"/>
    </row>
    <row r="29" spans="1:19" s="39" customFormat="1" ht="12" customHeight="1">
      <c r="A29" s="829">
        <v>11</v>
      </c>
      <c r="B29" s="830" t="s">
        <v>254</v>
      </c>
      <c r="C29" s="824" t="s">
        <v>401</v>
      </c>
      <c r="D29" s="825"/>
      <c r="E29" s="826"/>
      <c r="F29" s="826"/>
      <c r="G29" s="849"/>
      <c r="H29" s="831">
        <f>'8. AL budžets kopā'!E26</f>
        <v>0</v>
      </c>
      <c r="I29" s="831">
        <f>'8. AL budžets kopā'!F26</f>
        <v>0</v>
      </c>
      <c r="J29" s="831">
        <f t="shared" si="0"/>
        <v>0</v>
      </c>
      <c r="K29" s="832" t="e">
        <f>J29/$J$35</f>
        <v>#DIV/0!</v>
      </c>
      <c r="L29" s="852"/>
      <c r="M29" s="69"/>
      <c r="N29" s="69"/>
      <c r="O29" s="69"/>
    </row>
    <row r="30" spans="1:19" s="39" customFormat="1">
      <c r="A30" s="829">
        <v>12</v>
      </c>
      <c r="B30" s="830" t="s">
        <v>255</v>
      </c>
      <c r="C30" s="837"/>
      <c r="D30" s="825"/>
      <c r="E30" s="826"/>
      <c r="F30" s="826"/>
      <c r="G30" s="826"/>
      <c r="H30" s="835" t="s">
        <v>397</v>
      </c>
      <c r="I30" s="835" t="s">
        <v>397</v>
      </c>
      <c r="J30" s="835" t="s">
        <v>397</v>
      </c>
      <c r="K30" s="838" t="s">
        <v>397</v>
      </c>
      <c r="L30" s="839"/>
      <c r="M30" s="69"/>
      <c r="N30" s="69"/>
      <c r="O30" s="69"/>
    </row>
    <row r="31" spans="1:19" s="39" customFormat="1">
      <c r="A31" s="829">
        <v>13</v>
      </c>
      <c r="B31" s="830" t="s">
        <v>256</v>
      </c>
      <c r="C31" s="837"/>
      <c r="D31" s="825"/>
      <c r="E31" s="826"/>
      <c r="F31" s="826"/>
      <c r="G31" s="826"/>
      <c r="H31" s="835" t="s">
        <v>397</v>
      </c>
      <c r="I31" s="835" t="s">
        <v>397</v>
      </c>
      <c r="J31" s="835" t="s">
        <v>397</v>
      </c>
      <c r="K31" s="838" t="s">
        <v>397</v>
      </c>
      <c r="L31" s="839"/>
      <c r="M31" s="69"/>
      <c r="N31" s="69"/>
      <c r="O31" s="69"/>
    </row>
    <row r="32" spans="1:19" s="39" customFormat="1">
      <c r="A32" s="829">
        <v>14</v>
      </c>
      <c r="B32" s="830" t="s">
        <v>257</v>
      </c>
      <c r="C32" s="837"/>
      <c r="D32" s="825"/>
      <c r="E32" s="826"/>
      <c r="F32" s="826"/>
      <c r="G32" s="826"/>
      <c r="H32" s="835" t="s">
        <v>397</v>
      </c>
      <c r="I32" s="835" t="s">
        <v>397</v>
      </c>
      <c r="J32" s="835" t="s">
        <v>397</v>
      </c>
      <c r="K32" s="838" t="s">
        <v>397</v>
      </c>
      <c r="L32" s="839"/>
      <c r="M32" s="69"/>
      <c r="N32" s="69"/>
      <c r="O32" s="69"/>
    </row>
    <row r="33" spans="1:15" s="39" customFormat="1" ht="12.75" customHeight="1">
      <c r="A33" s="829">
        <v>15</v>
      </c>
      <c r="B33" s="830" t="s">
        <v>258</v>
      </c>
      <c r="C33" s="824"/>
      <c r="D33" s="825"/>
      <c r="E33" s="826"/>
      <c r="F33" s="826"/>
      <c r="G33" s="849"/>
      <c r="H33" s="831">
        <f>'8. AL budžets kopā'!E34</f>
        <v>0</v>
      </c>
      <c r="I33" s="831">
        <f>'8. AL budžets kopā'!F34</f>
        <v>0</v>
      </c>
      <c r="J33" s="831">
        <f t="shared" si="0"/>
        <v>0</v>
      </c>
      <c r="K33" s="832" t="e">
        <f>J33/$J$35</f>
        <v>#DIV/0!</v>
      </c>
      <c r="L33" s="852"/>
      <c r="M33" s="69"/>
      <c r="N33" s="69"/>
      <c r="O33" s="69"/>
    </row>
    <row r="34" spans="1:15" s="39" customFormat="1" ht="12.75" customHeight="1">
      <c r="A34" s="829">
        <v>16</v>
      </c>
      <c r="B34" s="830" t="s">
        <v>752</v>
      </c>
      <c r="C34" s="824"/>
      <c r="D34" s="825"/>
      <c r="E34" s="826"/>
      <c r="F34" s="826"/>
      <c r="G34" s="849"/>
      <c r="H34" s="953">
        <f>'8. AL budžets kopā'!E34</f>
        <v>0</v>
      </c>
      <c r="I34" s="953">
        <f>'8. AL budžets kopā'!F34</f>
        <v>0</v>
      </c>
      <c r="J34" s="831">
        <f t="shared" si="0"/>
        <v>0</v>
      </c>
      <c r="K34" s="832" t="e">
        <f>J34/$J$35</f>
        <v>#DIV/0!</v>
      </c>
      <c r="L34" s="852"/>
      <c r="M34" s="69"/>
      <c r="N34" s="69"/>
      <c r="O34" s="69"/>
    </row>
    <row r="35" spans="1:15" s="39" customFormat="1">
      <c r="A35" s="842"/>
      <c r="B35" s="843" t="s">
        <v>152</v>
      </c>
      <c r="C35" s="837"/>
      <c r="D35" s="844"/>
      <c r="E35" s="845"/>
      <c r="F35" s="845"/>
      <c r="G35" s="850"/>
      <c r="H35" s="846">
        <f>'8. AL budžets kopā'!E35</f>
        <v>0</v>
      </c>
      <c r="I35" s="846">
        <f>'8. AL budžets kopā'!F35</f>
        <v>0</v>
      </c>
      <c r="J35" s="846">
        <f t="shared" si="0"/>
        <v>0</v>
      </c>
      <c r="K35" s="847" t="e">
        <f>J35/$J$35</f>
        <v>#DIV/0!</v>
      </c>
      <c r="L35" s="852"/>
      <c r="M35" s="69"/>
      <c r="N35" s="69"/>
      <c r="O35" s="69"/>
    </row>
    <row r="36" spans="1:15" s="39" customFormat="1">
      <c r="A36" s="77"/>
      <c r="B36" s="77"/>
      <c r="C36" s="77"/>
      <c r="D36" s="77"/>
      <c r="E36" s="77"/>
      <c r="F36" s="77"/>
      <c r="G36" s="77"/>
      <c r="H36" s="77"/>
      <c r="I36" s="77"/>
      <c r="J36" s="77"/>
      <c r="K36" s="77"/>
      <c r="L36" s="77"/>
      <c r="M36" s="69"/>
      <c r="N36" s="69"/>
      <c r="O36" s="69"/>
    </row>
    <row r="37" spans="1:15" s="39" customFormat="1">
      <c r="A37" s="69" t="s">
        <v>259</v>
      </c>
      <c r="B37" s="69"/>
      <c r="C37" s="69"/>
      <c r="D37" s="69"/>
      <c r="E37" s="69"/>
      <c r="F37" s="69"/>
      <c r="G37" s="69"/>
      <c r="H37" s="69"/>
      <c r="I37" s="69"/>
      <c r="J37" s="69"/>
      <c r="K37" s="69"/>
      <c r="L37" s="69"/>
      <c r="M37" s="69"/>
      <c r="N37" s="69"/>
      <c r="O37" s="69"/>
    </row>
    <row r="38" spans="1:15" s="39" customFormat="1">
      <c r="A38" s="69" t="s">
        <v>260</v>
      </c>
      <c r="B38" s="69"/>
      <c r="C38" s="69"/>
      <c r="D38" s="69"/>
      <c r="E38" s="69"/>
      <c r="F38" s="69"/>
      <c r="G38" s="69"/>
      <c r="H38" s="69"/>
      <c r="I38" s="69"/>
      <c r="J38" s="69"/>
      <c r="K38" s="69"/>
      <c r="L38" s="69"/>
      <c r="M38" s="69"/>
      <c r="N38" s="69"/>
      <c r="O38" s="69"/>
    </row>
    <row r="39" spans="1:15" s="39" customFormat="1">
      <c r="A39" s="69" t="s">
        <v>261</v>
      </c>
      <c r="B39" s="69"/>
      <c r="C39" s="69"/>
      <c r="D39" s="69"/>
      <c r="E39" s="69"/>
      <c r="F39" s="69"/>
      <c r="G39" s="69"/>
      <c r="H39" s="69"/>
      <c r="I39" s="69"/>
      <c r="J39" s="69"/>
      <c r="K39" s="69"/>
      <c r="L39" s="69"/>
      <c r="M39" s="69"/>
      <c r="N39" s="69"/>
      <c r="O39" s="69"/>
    </row>
    <row r="40" spans="1:15">
      <c r="A40" s="817"/>
      <c r="B40" s="817"/>
      <c r="C40" s="817"/>
      <c r="D40" s="817"/>
      <c r="E40" s="817"/>
      <c r="F40" s="817"/>
      <c r="G40" s="817"/>
      <c r="H40" s="817"/>
      <c r="I40" s="817"/>
      <c r="J40" s="817"/>
      <c r="K40" s="817"/>
      <c r="L40" s="817"/>
      <c r="M40" s="817"/>
      <c r="N40" s="817"/>
      <c r="O40" s="817"/>
    </row>
    <row r="41" spans="1:15">
      <c r="A41" s="817"/>
      <c r="B41" s="817"/>
      <c r="C41" s="817"/>
      <c r="D41" s="817"/>
      <c r="E41" s="817"/>
      <c r="F41" s="817"/>
      <c r="G41" s="817"/>
      <c r="H41" s="817"/>
      <c r="I41" s="817"/>
      <c r="J41" s="817"/>
      <c r="K41" s="817"/>
      <c r="L41" s="817"/>
      <c r="M41" s="817"/>
      <c r="N41" s="817"/>
      <c r="O41" s="817"/>
    </row>
    <row r="42" spans="1:15">
      <c r="A42" s="848"/>
      <c r="B42" s="817"/>
      <c r="C42" s="817"/>
      <c r="D42" s="817"/>
      <c r="E42" s="817"/>
      <c r="F42" s="817"/>
      <c r="G42" s="817"/>
      <c r="H42" s="817"/>
      <c r="I42" s="817"/>
      <c r="J42" s="817"/>
      <c r="K42" s="817"/>
      <c r="L42" s="817"/>
      <c r="M42" s="817"/>
      <c r="N42" s="817"/>
      <c r="O42" s="817"/>
    </row>
    <row r="43" spans="1:15">
      <c r="A43" s="817"/>
      <c r="B43" s="817"/>
      <c r="C43" s="817"/>
      <c r="D43" s="817"/>
      <c r="E43" s="817"/>
      <c r="F43" s="817"/>
      <c r="G43" s="817"/>
      <c r="H43" s="817"/>
      <c r="I43" s="817"/>
      <c r="J43" s="817"/>
      <c r="K43" s="817"/>
      <c r="L43" s="817"/>
      <c r="M43" s="817"/>
      <c r="N43" s="817"/>
      <c r="O43" s="817"/>
    </row>
    <row r="44" spans="1:15">
      <c r="A44" s="817"/>
      <c r="B44" s="817"/>
      <c r="C44" s="817"/>
      <c r="D44" s="817"/>
      <c r="E44" s="817"/>
      <c r="F44" s="817"/>
      <c r="G44" s="817"/>
      <c r="H44" s="817"/>
      <c r="I44" s="817"/>
      <c r="J44" s="817"/>
      <c r="K44" s="817"/>
      <c r="L44" s="817"/>
      <c r="M44" s="817"/>
      <c r="N44" s="817"/>
      <c r="O44" s="817"/>
    </row>
    <row r="45" spans="1:15">
      <c r="A45" s="817"/>
      <c r="B45" s="817"/>
      <c r="C45" s="817"/>
      <c r="D45" s="817"/>
      <c r="E45" s="817"/>
      <c r="F45" s="817"/>
      <c r="G45" s="817"/>
      <c r="H45" s="817"/>
      <c r="I45" s="817"/>
      <c r="J45" s="817"/>
      <c r="K45" s="817"/>
      <c r="L45" s="817"/>
      <c r="M45" s="817"/>
      <c r="N45" s="817"/>
      <c r="O45" s="817"/>
    </row>
    <row r="46" spans="1:15">
      <c r="A46" s="817"/>
      <c r="B46" s="817"/>
      <c r="C46" s="817"/>
      <c r="D46" s="817"/>
      <c r="E46" s="817"/>
      <c r="F46" s="817"/>
      <c r="G46" s="817"/>
      <c r="H46" s="817"/>
      <c r="I46" s="817"/>
      <c r="J46" s="817"/>
      <c r="K46" s="817"/>
      <c r="L46" s="817"/>
      <c r="M46" s="817"/>
      <c r="N46" s="817"/>
      <c r="O46" s="817"/>
    </row>
    <row r="47" spans="1:15">
      <c r="A47" s="817"/>
      <c r="B47" s="817"/>
      <c r="C47" s="817"/>
      <c r="D47" s="817"/>
      <c r="E47" s="817"/>
      <c r="F47" s="817"/>
      <c r="G47" s="817"/>
      <c r="H47" s="817"/>
      <c r="I47" s="817"/>
      <c r="J47" s="817"/>
      <c r="K47" s="817"/>
      <c r="L47" s="817"/>
      <c r="M47" s="817"/>
      <c r="N47" s="817"/>
      <c r="O47" s="817"/>
    </row>
    <row r="48" spans="1:15">
      <c r="A48" s="817"/>
      <c r="B48" s="817"/>
      <c r="C48" s="817"/>
      <c r="D48" s="817"/>
      <c r="E48" s="817"/>
      <c r="F48" s="817"/>
      <c r="G48" s="817"/>
      <c r="H48" s="817"/>
      <c r="I48" s="817"/>
      <c r="J48" s="817"/>
      <c r="K48" s="817"/>
      <c r="L48" s="817"/>
      <c r="M48" s="817"/>
      <c r="N48" s="817"/>
      <c r="O48" s="817"/>
    </row>
  </sheetData>
  <sheetProtection algorithmName="SHA-512" hashValue="Wu3cOjxgrvtsYXcA2Dl+At1pNjQjBDF8uo9nMY+R+omtjolEwqfH3Ds5jK2ROCWoAMCmhyVUCiByzjEal3GFZg==" saltValue="5ft5e/gCpFvFZOeozgJdjA==" spinCount="100000" sheet="1" formatCells="0" formatColumns="0" formatRows="0"/>
  <mergeCells count="11">
    <mergeCell ref="A1:C1"/>
    <mergeCell ref="A2:C2"/>
    <mergeCell ref="H4:I4"/>
    <mergeCell ref="J4:K4"/>
    <mergeCell ref="L4:L5"/>
    <mergeCell ref="A4:A5"/>
    <mergeCell ref="B4:B5"/>
    <mergeCell ref="C4:C5"/>
    <mergeCell ref="E4:E5"/>
    <mergeCell ref="F4:F5"/>
    <mergeCell ref="G4:G5"/>
  </mergeCells>
  <pageMargins left="0.7" right="0.7" top="0.75" bottom="0.75" header="0.3" footer="0.3"/>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HIDDEN!$P$2:$P$4</xm:f>
          </x14:formula1>
          <xm:sqref>C6:C34</xm:sqref>
        </x14:dataValidation>
      </x14:dataValidations>
    </ext>
  </extLst>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pageSetUpPr fitToPage="1"/>
  </sheetPr>
  <dimension ref="A1:I51"/>
  <sheetViews>
    <sheetView showGridLines="0" zoomScale="90" zoomScaleNormal="90" workbookViewId="0">
      <selection activeCell="C8" sqref="C8"/>
    </sheetView>
  </sheetViews>
  <sheetFormatPr defaultRowHeight="12.75"/>
  <cols>
    <col min="1" max="1" width="4" style="818" customWidth="1"/>
    <col min="2" max="2" width="36.28515625" style="818" customWidth="1"/>
    <col min="3" max="3" width="15" style="818" customWidth="1"/>
    <col min="4" max="4" width="13.42578125" style="818" customWidth="1"/>
    <col min="5" max="5" width="22.7109375" style="818" customWidth="1"/>
    <col min="6" max="6" width="21.140625" style="818" customWidth="1"/>
    <col min="7" max="7" width="25.85546875" style="818" customWidth="1"/>
    <col min="8" max="10" width="9.140625" style="818"/>
    <col min="11" max="11" width="14.28515625" style="818" customWidth="1"/>
    <col min="12" max="16384" width="9.140625" style="818"/>
  </cols>
  <sheetData>
    <row r="1" spans="1:9" ht="26.25">
      <c r="A1" s="1082" t="s">
        <v>330</v>
      </c>
      <c r="B1" s="1082"/>
      <c r="C1" s="1082"/>
      <c r="D1" s="817"/>
      <c r="E1" s="817"/>
      <c r="F1" s="817"/>
      <c r="G1" s="817"/>
      <c r="H1" s="817"/>
      <c r="I1" s="817"/>
    </row>
    <row r="2" spans="1:9" ht="24.95" customHeight="1">
      <c r="A2" s="1087" t="s">
        <v>305</v>
      </c>
      <c r="B2" s="1115"/>
      <c r="C2" s="1115"/>
      <c r="D2" s="817"/>
      <c r="E2" s="817"/>
      <c r="F2" s="817"/>
      <c r="G2" s="817"/>
      <c r="H2" s="817"/>
      <c r="I2" s="817"/>
    </row>
    <row r="3" spans="1:9" s="817" customFormat="1">
      <c r="A3" s="853"/>
    </row>
    <row r="4" spans="1:9" ht="12.75" customHeight="1">
      <c r="A4" s="1118" t="s">
        <v>331</v>
      </c>
      <c r="B4" s="1119"/>
      <c r="C4" s="1119"/>
      <c r="D4" s="1119"/>
      <c r="E4" s="1119"/>
      <c r="F4" s="1119"/>
      <c r="G4" s="1119"/>
      <c r="H4" s="817"/>
      <c r="I4" s="817"/>
    </row>
    <row r="5" spans="1:9" s="817" customFormat="1" ht="12.75" customHeight="1">
      <c r="A5" s="854"/>
      <c r="B5" s="854"/>
      <c r="C5" s="854"/>
      <c r="D5" s="854"/>
      <c r="E5" s="854"/>
      <c r="F5" s="69"/>
      <c r="G5" s="69"/>
      <c r="H5" s="69"/>
    </row>
    <row r="6" spans="1:9" ht="12.75" customHeight="1">
      <c r="A6" s="782" t="s">
        <v>162</v>
      </c>
      <c r="B6" s="855" t="s">
        <v>270</v>
      </c>
      <c r="C6" s="856" t="s">
        <v>271</v>
      </c>
      <c r="D6" s="856" t="s">
        <v>304</v>
      </c>
      <c r="E6" s="857" t="s">
        <v>275</v>
      </c>
      <c r="F6" s="858" t="s">
        <v>332</v>
      </c>
      <c r="G6" s="69"/>
      <c r="H6" s="69"/>
      <c r="I6" s="817"/>
    </row>
    <row r="7" spans="1:9" ht="51" customHeight="1">
      <c r="A7" s="859">
        <v>1</v>
      </c>
      <c r="B7" s="860" t="s">
        <v>272</v>
      </c>
      <c r="C7" s="861">
        <f>COUNTIF('12. RL Investīciju n.pl.'!E24:AH24,"&lt;&gt;0")</f>
        <v>0</v>
      </c>
      <c r="D7" s="1116"/>
      <c r="E7" s="1116"/>
      <c r="F7" s="69"/>
      <c r="G7" s="69"/>
      <c r="H7" s="817"/>
      <c r="I7" s="817"/>
    </row>
    <row r="8" spans="1:9" ht="51" customHeight="1">
      <c r="A8" s="859">
        <v>2</v>
      </c>
      <c r="B8" s="862" t="s">
        <v>273</v>
      </c>
      <c r="C8" s="863">
        <f>'12. RL Investīciju n.pl.'!E15</f>
        <v>0.04</v>
      </c>
      <c r="D8" s="1117"/>
      <c r="E8" s="1117"/>
      <c r="F8" s="69"/>
      <c r="G8" s="69"/>
      <c r="H8" s="69"/>
      <c r="I8" s="817"/>
    </row>
    <row r="9" spans="1:9" ht="51" customHeight="1">
      <c r="A9" s="859">
        <v>3</v>
      </c>
      <c r="B9" s="860" t="s">
        <v>670</v>
      </c>
      <c r="C9" s="864">
        <f>'8. AL budžets kopā'!E35-'8. AL budžets kopā'!E33</f>
        <v>0</v>
      </c>
      <c r="D9" s="864">
        <f>-('12. RL Investīciju n.pl.'!AI22)</f>
        <v>0</v>
      </c>
      <c r="E9" s="865" t="s">
        <v>442</v>
      </c>
      <c r="G9" s="69"/>
      <c r="H9" s="69"/>
    </row>
    <row r="10" spans="1:9" ht="51" customHeight="1">
      <c r="A10" s="859">
        <v>4</v>
      </c>
      <c r="B10" s="860" t="s">
        <v>276</v>
      </c>
      <c r="C10" s="866">
        <f>'12. RL Investīciju n.pl.'!AI11</f>
        <v>0</v>
      </c>
      <c r="D10" s="866">
        <f>IF(C10='12. RL Investīciju n.pl.'!AI11,'12. RL Investīciju n.pl.'!AI23,C10*1/((1+$C$8)^(C7-1)))</f>
        <v>0</v>
      </c>
      <c r="E10" s="865" t="s">
        <v>414</v>
      </c>
      <c r="F10" s="69"/>
      <c r="G10" s="69"/>
      <c r="H10" s="69"/>
      <c r="I10" s="817"/>
    </row>
    <row r="11" spans="1:9" ht="51" customHeight="1">
      <c r="A11" s="859">
        <v>5</v>
      </c>
      <c r="B11" s="860" t="s">
        <v>277</v>
      </c>
      <c r="C11" s="867"/>
      <c r="D11" s="866">
        <f>'12. RL Investīciju n.pl.'!AI18</f>
        <v>0</v>
      </c>
      <c r="E11" s="865" t="s">
        <v>414</v>
      </c>
      <c r="F11" s="69"/>
      <c r="G11" s="69"/>
      <c r="H11" s="732"/>
      <c r="I11" s="817"/>
    </row>
    <row r="12" spans="1:9" ht="51" customHeight="1">
      <c r="A12" s="859">
        <v>6</v>
      </c>
      <c r="B12" s="868" t="s">
        <v>278</v>
      </c>
      <c r="C12" s="867"/>
      <c r="D12" s="866">
        <f>-'12. RL Investīciju n.pl.'!AI19</f>
        <v>0</v>
      </c>
      <c r="E12" s="865" t="s">
        <v>414</v>
      </c>
      <c r="F12" s="69"/>
      <c r="G12" s="69"/>
      <c r="H12" s="69"/>
      <c r="I12" s="817"/>
    </row>
    <row r="13" spans="1:9" ht="12.75" customHeight="1">
      <c r="A13" s="1111" t="s">
        <v>698</v>
      </c>
      <c r="B13" s="1112"/>
      <c r="C13" s="1112"/>
      <c r="D13" s="1112"/>
      <c r="E13" s="1112"/>
      <c r="F13" s="69"/>
      <c r="G13" s="69"/>
      <c r="H13" s="69"/>
      <c r="I13" s="817"/>
    </row>
    <row r="14" spans="1:9">
      <c r="A14" s="1111" t="s">
        <v>671</v>
      </c>
      <c r="B14" s="1112"/>
      <c r="C14" s="1112"/>
      <c r="D14" s="1112"/>
      <c r="E14" s="1112"/>
      <c r="F14" s="69"/>
      <c r="G14" s="69"/>
      <c r="H14" s="69"/>
      <c r="I14" s="817"/>
    </row>
    <row r="15" spans="1:9" ht="26.25" customHeight="1">
      <c r="A15" s="1120" t="s">
        <v>280</v>
      </c>
      <c r="B15" s="1121"/>
      <c r="C15" s="1121"/>
      <c r="D15" s="1121"/>
      <c r="E15" s="1121"/>
      <c r="F15" s="1121"/>
      <c r="G15" s="1122"/>
      <c r="H15" s="69"/>
      <c r="I15" s="817"/>
    </row>
    <row r="16" spans="1:9">
      <c r="F16" s="69"/>
      <c r="G16" s="69"/>
      <c r="H16" s="69"/>
      <c r="I16" s="817"/>
    </row>
    <row r="17" spans="1:9" ht="39" customHeight="1">
      <c r="A17" s="869" t="s">
        <v>162</v>
      </c>
      <c r="B17" s="870" t="s">
        <v>533</v>
      </c>
      <c r="C17" s="870" t="s">
        <v>274</v>
      </c>
      <c r="D17" s="870" t="s">
        <v>304</v>
      </c>
      <c r="E17" s="870" t="s">
        <v>275</v>
      </c>
      <c r="F17" s="858" t="s">
        <v>332</v>
      </c>
      <c r="G17" s="69"/>
      <c r="H17" s="69"/>
    </row>
    <row r="18" spans="1:9" ht="25.5">
      <c r="A18" s="1091">
        <v>7</v>
      </c>
      <c r="B18" s="871" t="s">
        <v>281</v>
      </c>
      <c r="C18" s="1130"/>
      <c r="D18" s="1109">
        <f>IF('17.PIV 4. pielikums finanšu an.'!D11&lt;=0,0,'17.PIV 4. pielikums finanšu an.'!D11+'17.PIV 4. pielikums finanšu an.'!D10-'17.PIV 4. pielikums finanšu an.'!D12)</f>
        <v>0</v>
      </c>
      <c r="E18" s="1105" t="s">
        <v>414</v>
      </c>
      <c r="F18" s="69"/>
      <c r="G18" s="69"/>
      <c r="H18" s="69"/>
    </row>
    <row r="19" spans="1:9">
      <c r="A19" s="1092"/>
      <c r="B19" s="872"/>
      <c r="C19" s="1131"/>
      <c r="D19" s="1110"/>
      <c r="E19" s="1106"/>
      <c r="F19" s="69"/>
      <c r="G19" s="69"/>
      <c r="H19" s="69"/>
    </row>
    <row r="20" spans="1:9" ht="25.5">
      <c r="A20" s="1091">
        <v>8</v>
      </c>
      <c r="B20" s="873" t="s">
        <v>534</v>
      </c>
      <c r="C20" s="1107"/>
      <c r="D20" s="1109">
        <f>D9-D18</f>
        <v>0</v>
      </c>
      <c r="E20" s="1105" t="s">
        <v>414</v>
      </c>
      <c r="F20" s="69"/>
      <c r="G20" s="69"/>
      <c r="H20" s="69"/>
    </row>
    <row r="21" spans="1:9">
      <c r="A21" s="1092"/>
      <c r="B21" s="872"/>
      <c r="C21" s="1108"/>
      <c r="D21" s="1110"/>
      <c r="E21" s="1106"/>
      <c r="F21" s="69"/>
      <c r="G21" s="69"/>
      <c r="H21" s="69"/>
    </row>
    <row r="22" spans="1:9" ht="17.25" customHeight="1">
      <c r="A22" s="1091">
        <v>9</v>
      </c>
      <c r="B22" s="1093" t="s">
        <v>282</v>
      </c>
      <c r="C22" s="1095" t="e">
        <f>D20/D9</f>
        <v>#DIV/0!</v>
      </c>
      <c r="D22" s="1096"/>
      <c r="E22" s="1099" t="s">
        <v>471</v>
      </c>
      <c r="F22" s="69"/>
      <c r="G22" s="69"/>
      <c r="H22" s="874"/>
    </row>
    <row r="23" spans="1:9" ht="17.25" customHeight="1">
      <c r="A23" s="1092"/>
      <c r="B23" s="1094"/>
      <c r="C23" s="1097"/>
      <c r="D23" s="1098"/>
      <c r="E23" s="1100"/>
      <c r="F23" s="69"/>
      <c r="G23" s="69"/>
      <c r="H23" s="654"/>
    </row>
    <row r="24" spans="1:9" ht="25.5">
      <c r="A24" s="1091">
        <v>10</v>
      </c>
      <c r="B24" s="873" t="s">
        <v>283</v>
      </c>
      <c r="C24" s="1101" t="e">
        <f>SUM('1.A. Iesniedzējs'!H35,'1.B. Iesniedzējs'!H35)/SUM('1.A. Iesniedzējs'!F35,'1.B. Iesniedzējs'!F35)</f>
        <v>#DIV/0!</v>
      </c>
      <c r="D24" s="1102"/>
      <c r="E24" s="1099" t="s">
        <v>471</v>
      </c>
      <c r="F24" s="875"/>
      <c r="G24" s="69"/>
      <c r="H24" s="654"/>
    </row>
    <row r="25" spans="1:9" ht="27.75" customHeight="1">
      <c r="A25" s="1092"/>
      <c r="B25" s="872"/>
      <c r="C25" s="1103"/>
      <c r="D25" s="1104"/>
      <c r="E25" s="1100"/>
      <c r="F25" s="69"/>
      <c r="G25" s="69"/>
      <c r="H25" s="654"/>
    </row>
    <row r="26" spans="1:9">
      <c r="A26" s="69"/>
      <c r="B26" s="69"/>
      <c r="C26" s="69"/>
      <c r="D26" s="69"/>
      <c r="E26" s="69"/>
      <c r="F26" s="69"/>
      <c r="G26" s="69"/>
      <c r="H26" s="69"/>
      <c r="I26" s="817"/>
    </row>
    <row r="27" spans="1:9" ht="12.75" customHeight="1">
      <c r="A27" s="1127" t="s">
        <v>284</v>
      </c>
      <c r="B27" s="1128"/>
      <c r="C27" s="1128"/>
      <c r="D27" s="1128"/>
      <c r="E27" s="1128"/>
      <c r="F27" s="1128"/>
      <c r="G27" s="1129"/>
      <c r="H27" s="69"/>
      <c r="I27" s="817"/>
    </row>
    <row r="28" spans="1:9">
      <c r="A28" s="1125"/>
      <c r="B28" s="1123"/>
      <c r="C28" s="1123" t="s">
        <v>457</v>
      </c>
      <c r="D28" s="1123"/>
      <c r="E28" s="855" t="s">
        <v>458</v>
      </c>
      <c r="F28" s="855"/>
      <c r="G28" s="876" t="s">
        <v>275</v>
      </c>
      <c r="H28" s="69"/>
      <c r="I28" s="817"/>
    </row>
    <row r="29" spans="1:9" ht="18.75" customHeight="1">
      <c r="A29" s="1126"/>
      <c r="B29" s="1124"/>
      <c r="C29" s="1124" t="s">
        <v>285</v>
      </c>
      <c r="D29" s="1124"/>
      <c r="E29" s="785" t="s">
        <v>286</v>
      </c>
      <c r="F29" s="785"/>
      <c r="G29" s="877" t="s">
        <v>332</v>
      </c>
      <c r="H29" s="69"/>
      <c r="I29" s="817"/>
    </row>
    <row r="30" spans="1:9">
      <c r="A30" s="878">
        <v>1</v>
      </c>
      <c r="B30" s="879" t="s">
        <v>291</v>
      </c>
      <c r="C30" s="880" t="e">
        <f>'12. RL Investīciju n.pl.'!F37</f>
        <v>#NUM!</v>
      </c>
      <c r="D30" s="881" t="s">
        <v>287</v>
      </c>
      <c r="E30" s="880" t="e">
        <f>'11. RL Kapitāla naudas plūsma'!G40</f>
        <v>#VALUE!</v>
      </c>
      <c r="F30" s="881" t="s">
        <v>288</v>
      </c>
      <c r="G30" s="1113" t="s">
        <v>443</v>
      </c>
      <c r="H30" s="69"/>
      <c r="I30" s="817"/>
    </row>
    <row r="31" spans="1:9">
      <c r="A31" s="882">
        <v>2</v>
      </c>
      <c r="B31" s="883" t="s">
        <v>292</v>
      </c>
      <c r="C31" s="884">
        <f>'12. RL Investīciju n.pl.'!F36</f>
        <v>0</v>
      </c>
      <c r="D31" s="885" t="s">
        <v>289</v>
      </c>
      <c r="E31" s="884" t="e">
        <f>'11. RL Kapitāla naudas plūsma'!G39</f>
        <v>#N/A</v>
      </c>
      <c r="F31" s="881" t="s">
        <v>290</v>
      </c>
      <c r="G31" s="1114"/>
      <c r="H31" s="69"/>
      <c r="I31" s="817"/>
    </row>
    <row r="32" spans="1:9">
      <c r="A32" s="69"/>
      <c r="B32" s="69"/>
      <c r="C32" s="69"/>
      <c r="D32" s="69"/>
      <c r="E32" s="69"/>
      <c r="F32" s="817"/>
      <c r="G32" s="817"/>
      <c r="H32" s="69"/>
      <c r="I32" s="817"/>
    </row>
    <row r="33" spans="1:9">
      <c r="A33" s="69"/>
      <c r="B33" s="69"/>
      <c r="C33" s="69"/>
      <c r="D33" s="69"/>
      <c r="E33" s="69"/>
      <c r="F33" s="69"/>
      <c r="G33" s="69"/>
      <c r="H33" s="69"/>
      <c r="I33" s="817"/>
    </row>
    <row r="34" spans="1:9">
      <c r="A34" s="69"/>
      <c r="B34" s="69"/>
      <c r="C34" s="69"/>
      <c r="D34" s="69"/>
      <c r="E34" s="69"/>
      <c r="F34" s="69"/>
      <c r="G34" s="69"/>
      <c r="H34" s="69"/>
      <c r="I34" s="817"/>
    </row>
    <row r="35" spans="1:9">
      <c r="A35" s="69"/>
      <c r="B35" s="69"/>
      <c r="C35" s="69"/>
      <c r="D35" s="69"/>
      <c r="E35" s="69"/>
      <c r="F35" s="69"/>
      <c r="G35" s="69"/>
      <c r="H35" s="69"/>
      <c r="I35" s="817"/>
    </row>
    <row r="36" spans="1:9">
      <c r="A36" s="69"/>
      <c r="B36" s="69"/>
      <c r="C36" s="69"/>
      <c r="D36" s="69"/>
      <c r="E36" s="69"/>
      <c r="F36" s="817"/>
      <c r="G36" s="817"/>
      <c r="H36" s="817"/>
      <c r="I36" s="817"/>
    </row>
    <row r="37" spans="1:9">
      <c r="A37" s="817"/>
      <c r="B37" s="817"/>
      <c r="C37" s="817"/>
      <c r="D37" s="817"/>
      <c r="E37" s="817"/>
      <c r="F37" s="817"/>
      <c r="G37" s="817"/>
      <c r="H37" s="817"/>
      <c r="I37" s="817"/>
    </row>
    <row r="38" spans="1:9">
      <c r="A38" s="817"/>
      <c r="B38" s="817"/>
      <c r="C38" s="817"/>
      <c r="D38" s="817"/>
      <c r="E38" s="817"/>
      <c r="F38" s="817"/>
      <c r="G38" s="817"/>
      <c r="H38" s="817"/>
      <c r="I38" s="817"/>
    </row>
    <row r="39" spans="1:9">
      <c r="A39" s="817"/>
      <c r="B39" s="817"/>
      <c r="C39" s="817"/>
      <c r="D39" s="817"/>
      <c r="E39" s="817"/>
      <c r="F39" s="817"/>
      <c r="G39" s="817"/>
      <c r="H39" s="817"/>
      <c r="I39" s="817"/>
    </row>
    <row r="40" spans="1:9">
      <c r="A40" s="817"/>
      <c r="B40" s="817"/>
      <c r="C40" s="817"/>
      <c r="D40" s="817"/>
      <c r="E40" s="817"/>
      <c r="F40" s="817"/>
      <c r="G40" s="817"/>
      <c r="H40" s="817"/>
      <c r="I40" s="817"/>
    </row>
    <row r="41" spans="1:9">
      <c r="A41" s="817"/>
      <c r="B41" s="817"/>
      <c r="C41" s="817"/>
      <c r="D41" s="817"/>
      <c r="E41" s="817"/>
      <c r="F41" s="817"/>
      <c r="G41" s="817"/>
      <c r="H41" s="817"/>
      <c r="I41" s="817"/>
    </row>
    <row r="42" spans="1:9">
      <c r="A42" s="817"/>
      <c r="B42" s="817"/>
      <c r="C42" s="817"/>
      <c r="D42" s="817"/>
      <c r="E42" s="817"/>
      <c r="F42" s="817"/>
      <c r="G42" s="817"/>
      <c r="H42" s="817"/>
      <c r="I42" s="817"/>
    </row>
    <row r="43" spans="1:9">
      <c r="A43" s="817"/>
      <c r="B43" s="817"/>
      <c r="C43" s="817"/>
      <c r="D43" s="817"/>
      <c r="E43" s="817"/>
      <c r="F43" s="817"/>
      <c r="G43" s="817"/>
      <c r="H43" s="817"/>
      <c r="I43" s="817"/>
    </row>
    <row r="44" spans="1:9">
      <c r="A44" s="817"/>
      <c r="B44" s="817"/>
      <c r="C44" s="817"/>
      <c r="D44" s="817"/>
      <c r="E44" s="817"/>
      <c r="F44" s="817"/>
      <c r="G44" s="817"/>
      <c r="H44" s="817"/>
      <c r="I44" s="817"/>
    </row>
    <row r="45" spans="1:9" ht="12.75" customHeight="1">
      <c r="A45" s="817"/>
      <c r="B45" s="817"/>
      <c r="C45" s="817"/>
      <c r="D45" s="817"/>
      <c r="E45" s="817"/>
      <c r="F45" s="817"/>
      <c r="G45" s="817"/>
      <c r="H45" s="817"/>
      <c r="I45" s="817"/>
    </row>
    <row r="46" spans="1:9">
      <c r="A46" s="817"/>
      <c r="B46" s="817"/>
      <c r="C46" s="817"/>
      <c r="D46" s="817"/>
      <c r="E46" s="817"/>
      <c r="F46" s="817"/>
      <c r="G46" s="817"/>
      <c r="H46" s="817"/>
      <c r="I46" s="817"/>
    </row>
    <row r="47" spans="1:9">
      <c r="A47" s="817"/>
      <c r="B47" s="817"/>
      <c r="C47" s="817"/>
      <c r="D47" s="817"/>
      <c r="E47" s="817"/>
      <c r="F47" s="817"/>
      <c r="G47" s="817"/>
      <c r="H47" s="817"/>
      <c r="I47" s="817"/>
    </row>
    <row r="48" spans="1:9" ht="38.25" customHeight="1">
      <c r="A48" s="817"/>
      <c r="B48" s="817"/>
      <c r="C48" s="817"/>
      <c r="D48" s="817"/>
      <c r="E48" s="817"/>
      <c r="F48" s="817"/>
      <c r="G48" s="817"/>
      <c r="H48" s="817"/>
      <c r="I48" s="817"/>
    </row>
    <row r="49" spans="1:9">
      <c r="A49" s="817"/>
      <c r="B49" s="817"/>
      <c r="C49" s="817"/>
      <c r="D49" s="817"/>
      <c r="E49" s="817"/>
      <c r="F49" s="817"/>
      <c r="G49" s="817"/>
      <c r="H49" s="817"/>
      <c r="I49" s="817"/>
    </row>
    <row r="50" spans="1:9">
      <c r="A50" s="817"/>
      <c r="B50" s="817"/>
      <c r="C50" s="817"/>
      <c r="D50" s="817"/>
      <c r="E50" s="817"/>
      <c r="F50" s="817"/>
      <c r="G50" s="817"/>
      <c r="H50" s="817"/>
      <c r="I50" s="817"/>
    </row>
    <row r="51" spans="1:9">
      <c r="H51" s="817"/>
      <c r="I51" s="817"/>
    </row>
  </sheetData>
  <sheetProtection algorithmName="SHA-512" hashValue="hlzXXnU1xhlS7unU4/aBPrXnjxlNlVEMSRVd1Rxuv60mHDf1bZHgt+pZRL72P7cBIqy89krYmzffr22aXutC3Q==" saltValue="fpDO0oSf4ISODFVekReVzQ==" spinCount="100000" sheet="1" formatCells="0" formatColumns="0" formatRows="0"/>
  <mergeCells count="28">
    <mergeCell ref="A13:E13"/>
    <mergeCell ref="G30:G31"/>
    <mergeCell ref="A1:C1"/>
    <mergeCell ref="A2:C2"/>
    <mergeCell ref="D7:E8"/>
    <mergeCell ref="A4:G4"/>
    <mergeCell ref="A15:G15"/>
    <mergeCell ref="C28:D28"/>
    <mergeCell ref="C29:D29"/>
    <mergeCell ref="A28:B28"/>
    <mergeCell ref="A29:B29"/>
    <mergeCell ref="A27:G27"/>
    <mergeCell ref="A14:E14"/>
    <mergeCell ref="A18:A19"/>
    <mergeCell ref="C18:C19"/>
    <mergeCell ref="D18:D19"/>
    <mergeCell ref="E18:E19"/>
    <mergeCell ref="A20:A21"/>
    <mergeCell ref="C20:C21"/>
    <mergeCell ref="D20:D21"/>
    <mergeCell ref="E20:E21"/>
    <mergeCell ref="A22:A23"/>
    <mergeCell ref="B22:B23"/>
    <mergeCell ref="C22:D23"/>
    <mergeCell ref="E22:E23"/>
    <mergeCell ref="A24:A25"/>
    <mergeCell ref="C24:D25"/>
    <mergeCell ref="E24:E25"/>
  </mergeCells>
  <conditionalFormatting sqref="C24:D25">
    <cfRule type="cellIs" dxfId="3" priority="1" operator="equal">
      <formula>0.85</formula>
    </cfRule>
    <cfRule type="cellIs" dxfId="2" priority="2" operator="lessThan">
      <formula>0.85</formula>
    </cfRule>
  </conditionalFormatting>
  <hyperlinks>
    <hyperlink ref="B12" r:id="rId1" display="http://eur-lex.europa.eu/eli/reg/2014/480?locale=LV"/>
    <hyperlink ref="A15" r:id="rId2" display="http://eur-lex.europa.eu/eli/reg/2013/1303?locale=LV"/>
  </hyperlinks>
  <pageMargins left="0.7" right="0.7" top="0.75" bottom="0.75" header="0.3" footer="0.3"/>
  <pageSetup paperSize="8" orientation="landscape" r:id="rId3"/>
  <legacyDrawing r:id="rId4"/>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64"/>
  <sheetViews>
    <sheetView showGridLines="0" zoomScale="90" zoomScaleNormal="90" zoomScaleSheetLayoutView="90" workbookViewId="0">
      <selection activeCell="F24" sqref="F24"/>
    </sheetView>
  </sheetViews>
  <sheetFormatPr defaultRowHeight="12.75"/>
  <cols>
    <col min="1" max="1" width="4" style="818" customWidth="1"/>
    <col min="2" max="2" width="39.85546875" style="818" customWidth="1"/>
    <col min="3" max="4" width="13.42578125" style="818" customWidth="1"/>
    <col min="5" max="5" width="22.7109375" style="818" customWidth="1"/>
    <col min="6" max="6" width="19" style="818" customWidth="1"/>
    <col min="7" max="7" width="25.85546875" style="818" customWidth="1"/>
    <col min="8" max="9" width="9.140625" style="818"/>
    <col min="10" max="10" width="13.85546875" style="818" bestFit="1" customWidth="1"/>
    <col min="11" max="11" width="15.28515625" style="818" customWidth="1"/>
    <col min="12" max="12" width="11.7109375" style="818" customWidth="1"/>
    <col min="13" max="15" width="9.140625" style="818"/>
    <col min="16" max="16" width="12.28515625" style="818" customWidth="1"/>
    <col min="17" max="17" width="11.28515625" style="818" bestFit="1" customWidth="1"/>
    <col min="18" max="19" width="12.85546875" style="818" bestFit="1" customWidth="1"/>
    <col min="20" max="20" width="11.85546875" style="818" customWidth="1"/>
    <col min="21" max="16384" width="9.140625" style="818"/>
  </cols>
  <sheetData>
    <row r="1" spans="1:8" ht="26.25">
      <c r="A1" s="1082" t="s">
        <v>467</v>
      </c>
      <c r="B1" s="1082"/>
      <c r="C1" s="1082"/>
      <c r="D1" s="817"/>
      <c r="E1" s="817"/>
      <c r="F1" s="817"/>
      <c r="G1" s="817"/>
      <c r="H1" s="817"/>
    </row>
    <row r="2" spans="1:8" ht="24.95" customHeight="1">
      <c r="A2" s="1087" t="s">
        <v>305</v>
      </c>
      <c r="B2" s="1115"/>
      <c r="C2" s="1115"/>
      <c r="D2" s="817"/>
      <c r="E2" s="817"/>
      <c r="F2" s="817"/>
      <c r="G2" s="817"/>
      <c r="H2" s="886"/>
    </row>
    <row r="3" spans="1:8" s="817" customFormat="1">
      <c r="A3" s="853"/>
    </row>
    <row r="4" spans="1:8" ht="12.75" customHeight="1">
      <c r="A4" s="1118" t="s">
        <v>331</v>
      </c>
      <c r="B4" s="1119"/>
      <c r="C4" s="1119"/>
      <c r="D4" s="1119"/>
      <c r="E4" s="1119"/>
      <c r="F4" s="1119"/>
      <c r="G4" s="1119"/>
      <c r="H4" s="817"/>
    </row>
    <row r="5" spans="1:8" s="817" customFormat="1" ht="12.75" customHeight="1">
      <c r="A5" s="854"/>
      <c r="B5" s="1132" t="s">
        <v>468</v>
      </c>
      <c r="C5" s="1132"/>
      <c r="D5" s="1132"/>
      <c r="E5" s="1132"/>
      <c r="F5" s="1132"/>
      <c r="G5" s="1132"/>
      <c r="H5" s="69"/>
    </row>
    <row r="6" spans="1:8" ht="12.75" hidden="1" customHeight="1">
      <c r="A6" s="782" t="s">
        <v>162</v>
      </c>
      <c r="B6" s="855" t="s">
        <v>270</v>
      </c>
      <c r="C6" s="856" t="s">
        <v>271</v>
      </c>
      <c r="D6" s="856" t="s">
        <v>304</v>
      </c>
      <c r="E6" s="857" t="s">
        <v>275</v>
      </c>
      <c r="F6" s="858" t="s">
        <v>332</v>
      </c>
      <c r="G6" s="69"/>
      <c r="H6" s="69"/>
    </row>
    <row r="7" spans="1:8" ht="51" hidden="1" customHeight="1">
      <c r="A7" s="859">
        <v>1</v>
      </c>
      <c r="B7" s="860" t="s">
        <v>272</v>
      </c>
      <c r="C7" s="861">
        <f>COUNTIF('12. RL Investīciju n.pl.'!E24:AH24,"&lt;&gt;0")</f>
        <v>0</v>
      </c>
      <c r="D7" s="1116"/>
      <c r="E7" s="1116"/>
      <c r="F7" s="69"/>
      <c r="G7" s="69"/>
      <c r="H7" s="817"/>
    </row>
    <row r="8" spans="1:8" ht="51" hidden="1" customHeight="1">
      <c r="A8" s="859">
        <v>2</v>
      </c>
      <c r="B8" s="862" t="s">
        <v>273</v>
      </c>
      <c r="C8" s="863">
        <f>'12. RL Investīciju n.pl.'!E15</f>
        <v>0.04</v>
      </c>
      <c r="D8" s="1117"/>
      <c r="E8" s="1117"/>
      <c r="F8" s="69"/>
      <c r="G8" s="69"/>
      <c r="H8" s="69"/>
    </row>
    <row r="9" spans="1:8" ht="51" hidden="1" customHeight="1">
      <c r="A9" s="859">
        <v>3</v>
      </c>
      <c r="B9" s="860" t="s">
        <v>463</v>
      </c>
      <c r="C9" s="864">
        <f>-'3. DL invest.n.pl.AR pr.'!AJ24</f>
        <v>0</v>
      </c>
      <c r="D9" s="864">
        <f>-'12. RL Investīciju n.pl.'!AI21</f>
        <v>0</v>
      </c>
      <c r="E9" s="865" t="s">
        <v>442</v>
      </c>
      <c r="F9" s="770"/>
      <c r="G9" s="887"/>
      <c r="H9" s="69"/>
    </row>
    <row r="10" spans="1:8" ht="51" hidden="1" customHeight="1">
      <c r="A10" s="859">
        <v>4</v>
      </c>
      <c r="B10" s="860" t="s">
        <v>276</v>
      </c>
      <c r="C10" s="884">
        <f>'12. RL Investīciju n.pl.'!AI11</f>
        <v>0</v>
      </c>
      <c r="D10" s="884">
        <f>'12. RL Investīciju n.pl.'!AI23</f>
        <v>0</v>
      </c>
      <c r="E10" s="865" t="s">
        <v>414</v>
      </c>
      <c r="F10" s="69"/>
      <c r="G10" s="887"/>
      <c r="H10" s="69"/>
    </row>
    <row r="11" spans="1:8" ht="51" hidden="1" customHeight="1">
      <c r="A11" s="859">
        <v>5</v>
      </c>
      <c r="B11" s="860" t="s">
        <v>277</v>
      </c>
      <c r="C11" s="867"/>
      <c r="D11" s="866">
        <f>'12. RL Investīciju n.pl.'!AI18</f>
        <v>0</v>
      </c>
      <c r="E11" s="865" t="s">
        <v>414</v>
      </c>
      <c r="F11" s="69"/>
      <c r="H11" s="732"/>
    </row>
    <row r="12" spans="1:8" ht="51" hidden="1" customHeight="1">
      <c r="A12" s="859">
        <v>6</v>
      </c>
      <c r="B12" s="868" t="s">
        <v>278</v>
      </c>
      <c r="C12" s="867"/>
      <c r="D12" s="866">
        <f>-'12. RL Investīciju n.pl.'!AI19</f>
        <v>0</v>
      </c>
      <c r="E12" s="865" t="s">
        <v>414</v>
      </c>
      <c r="F12" s="69"/>
      <c r="G12" s="69"/>
      <c r="H12" s="69"/>
    </row>
    <row r="13" spans="1:8" hidden="1">
      <c r="A13" s="1111" t="s">
        <v>279</v>
      </c>
      <c r="B13" s="1112"/>
      <c r="C13" s="1112"/>
      <c r="D13" s="1112"/>
      <c r="E13" s="1112"/>
      <c r="F13" s="69"/>
      <c r="G13" s="69"/>
      <c r="H13" s="69"/>
    </row>
    <row r="14" spans="1:8">
      <c r="A14" s="550"/>
      <c r="B14" s="551"/>
      <c r="C14" s="551"/>
      <c r="D14" s="551"/>
      <c r="E14" s="551"/>
      <c r="F14" s="69"/>
      <c r="G14" s="69"/>
      <c r="H14" s="69"/>
    </row>
    <row r="15" spans="1:8" ht="26.25" customHeight="1">
      <c r="A15" s="1120" t="s">
        <v>280</v>
      </c>
      <c r="B15" s="1121"/>
      <c r="C15" s="1121"/>
      <c r="D15" s="1121"/>
      <c r="E15" s="1121"/>
      <c r="F15" s="1121"/>
      <c r="G15" s="1122"/>
      <c r="H15" s="69"/>
    </row>
    <row r="16" spans="1:8">
      <c r="F16" s="69"/>
      <c r="G16" s="69"/>
      <c r="H16" s="69"/>
    </row>
    <row r="17" spans="1:23" ht="54" customHeight="1">
      <c r="A17" s="869" t="s">
        <v>162</v>
      </c>
      <c r="B17" s="888" t="s">
        <v>753</v>
      </c>
      <c r="C17" s="870" t="s">
        <v>274</v>
      </c>
      <c r="D17" s="870" t="s">
        <v>304</v>
      </c>
      <c r="E17" s="870" t="s">
        <v>275</v>
      </c>
      <c r="F17" s="858" t="s">
        <v>332</v>
      </c>
      <c r="G17" s="69"/>
      <c r="H17" s="69"/>
    </row>
    <row r="18" spans="1:23" ht="25.5">
      <c r="A18" s="1091">
        <v>7</v>
      </c>
      <c r="B18" s="871" t="s">
        <v>281</v>
      </c>
      <c r="C18" s="1130"/>
      <c r="D18" s="1109">
        <f>IF('17.PIV 4. pielikums finanšu an.'!D11&lt;=0,0,'17.PIV 4. pielikums finanšu an.'!D11+'17.PIV 4. pielikums finanšu an.'!D10-'17.PIV 4. pielikums finanšu an.'!D12)</f>
        <v>0</v>
      </c>
      <c r="E18" s="1105" t="s">
        <v>414</v>
      </c>
      <c r="F18" s="69"/>
      <c r="G18" s="69"/>
      <c r="H18" s="69"/>
    </row>
    <row r="19" spans="1:23">
      <c r="A19" s="1092"/>
      <c r="B19" s="872"/>
      <c r="C19" s="1131"/>
      <c r="D19" s="1110"/>
      <c r="E19" s="1106"/>
      <c r="F19" s="69"/>
      <c r="G19" s="69"/>
      <c r="H19" s="69"/>
    </row>
    <row r="20" spans="1:23" ht="25.5">
      <c r="A20" s="1091">
        <v>8</v>
      </c>
      <c r="B20" s="873" t="s">
        <v>534</v>
      </c>
      <c r="C20" s="1107"/>
      <c r="D20" s="1109">
        <f>IF(HIDDEN!K2=1,-'12. RL Investīciju n.pl.'!AI53,IF(-'12. RL Investīciju n.pl.'!AI53-D18&lt;=0,0,-'12. RL Investīciju n.pl.'!AI53-D18))</f>
        <v>0</v>
      </c>
      <c r="E20" s="1105" t="s">
        <v>414</v>
      </c>
      <c r="F20" s="69"/>
      <c r="G20" s="69"/>
      <c r="H20" s="69"/>
    </row>
    <row r="21" spans="1:23">
      <c r="A21" s="1092"/>
      <c r="B21" s="872"/>
      <c r="C21" s="1108"/>
      <c r="D21" s="1110"/>
      <c r="E21" s="1106"/>
      <c r="F21" s="69"/>
      <c r="G21" s="69"/>
      <c r="H21" s="69"/>
    </row>
    <row r="22" spans="1:23" ht="17.25" customHeight="1">
      <c r="A22" s="1091">
        <v>9</v>
      </c>
      <c r="B22" s="1093" t="s">
        <v>282</v>
      </c>
      <c r="C22" s="1133">
        <f>IF(D20=0,0,D20/IF('12. RL Investīciju n.pl.'!AI53&lt;0,-'12. RL Investīciju n.pl.'!AI53,'12. RL Investīciju n.pl.'!AI53))</f>
        <v>0</v>
      </c>
      <c r="D22" s="1134"/>
      <c r="E22" s="1099" t="s">
        <v>471</v>
      </c>
      <c r="F22" s="69"/>
      <c r="G22" s="69"/>
      <c r="H22" s="874"/>
      <c r="J22" s="889"/>
    </row>
    <row r="23" spans="1:23" ht="17.25" customHeight="1">
      <c r="A23" s="1092"/>
      <c r="B23" s="1094"/>
      <c r="C23" s="1135"/>
      <c r="D23" s="1136"/>
      <c r="E23" s="1100"/>
      <c r="F23" s="69"/>
      <c r="G23" s="69"/>
      <c r="H23" s="654"/>
      <c r="J23" s="889"/>
      <c r="K23" s="889"/>
      <c r="L23" s="889"/>
    </row>
    <row r="24" spans="1:23" ht="25.5">
      <c r="A24" s="1091">
        <v>10</v>
      </c>
      <c r="B24" s="873" t="s">
        <v>283</v>
      </c>
      <c r="C24" s="1101" t="e">
        <f>('1.B. Iesniedzējs'!H35-'1.B. Iesniedzējs'!H33)/SUM('1.B. Iesniedzējs'!F35-'1.B. Iesniedzējs'!F33)</f>
        <v>#DIV/0!</v>
      </c>
      <c r="D24" s="1102"/>
      <c r="E24" s="1099" t="s">
        <v>471</v>
      </c>
      <c r="F24" s="69"/>
      <c r="G24" s="69"/>
      <c r="H24" s="654"/>
      <c r="J24" s="889"/>
    </row>
    <row r="25" spans="1:23" ht="27.75" customHeight="1">
      <c r="A25" s="1092"/>
      <c r="B25" s="872"/>
      <c r="C25" s="1103"/>
      <c r="D25" s="1104"/>
      <c r="E25" s="1100"/>
      <c r="F25" s="69"/>
      <c r="G25" s="875"/>
      <c r="H25" s="654"/>
    </row>
    <row r="26" spans="1:23" ht="27.75" hidden="1" customHeight="1">
      <c r="A26" s="890"/>
      <c r="B26" s="890"/>
      <c r="C26" s="891"/>
      <c r="D26" s="891"/>
      <c r="E26" s="892"/>
      <c r="F26" s="69"/>
      <c r="G26" s="69"/>
      <c r="H26" s="654"/>
      <c r="P26" s="893"/>
      <c r="Q26" s="893"/>
      <c r="R26" s="894"/>
      <c r="S26" s="894"/>
      <c r="T26" s="811"/>
      <c r="U26" s="811"/>
      <c r="V26" s="811"/>
    </row>
    <row r="27" spans="1:23" ht="27.75" hidden="1" customHeight="1">
      <c r="A27" s="869" t="s">
        <v>162</v>
      </c>
      <c r="B27" s="870" t="s">
        <v>532</v>
      </c>
      <c r="C27" s="870" t="s">
        <v>274</v>
      </c>
      <c r="D27" s="870" t="s">
        <v>304</v>
      </c>
      <c r="E27" s="870" t="s">
        <v>275</v>
      </c>
      <c r="F27" s="858" t="s">
        <v>332</v>
      </c>
      <c r="G27" s="69"/>
      <c r="H27" s="69"/>
      <c r="P27" s="895"/>
      <c r="Q27" s="895"/>
      <c r="R27" s="895"/>
      <c r="S27" s="895"/>
      <c r="T27" s="896"/>
      <c r="V27" s="897"/>
      <c r="W27" s="895">
        <f>V27*P27</f>
        <v>0</v>
      </c>
    </row>
    <row r="28" spans="1:23" ht="17.25" hidden="1" customHeight="1">
      <c r="A28" s="1091">
        <v>8</v>
      </c>
      <c r="B28" s="873" t="s">
        <v>539</v>
      </c>
      <c r="C28" s="1137"/>
      <c r="D28" s="1109">
        <f>-'12. RL Investīciju n.pl.'!AI57</f>
        <v>0</v>
      </c>
      <c r="E28" s="1099" t="s">
        <v>471</v>
      </c>
      <c r="F28" s="898"/>
      <c r="G28" s="69"/>
      <c r="H28" s="69"/>
      <c r="P28" s="895"/>
      <c r="Q28" s="895"/>
      <c r="R28" s="895"/>
      <c r="S28" s="895"/>
      <c r="T28" s="896"/>
      <c r="V28" s="897"/>
      <c r="W28" s="895">
        <f>V28*P28</f>
        <v>0</v>
      </c>
    </row>
    <row r="29" spans="1:23" ht="17.25" hidden="1" customHeight="1">
      <c r="A29" s="1092"/>
      <c r="B29" s="872"/>
      <c r="C29" s="1137"/>
      <c r="D29" s="1110"/>
      <c r="E29" s="1100"/>
      <c r="F29" s="898"/>
      <c r="G29" s="69"/>
      <c r="H29" s="69"/>
      <c r="P29" s="895"/>
      <c r="Q29" s="895"/>
      <c r="R29" s="895"/>
      <c r="S29" s="895"/>
      <c r="T29" s="896"/>
      <c r="V29" s="897"/>
      <c r="W29" s="895">
        <f>V29*P29</f>
        <v>0</v>
      </c>
    </row>
    <row r="30" spans="1:23" ht="27.75" hidden="1" customHeight="1">
      <c r="A30" s="1091">
        <v>10</v>
      </c>
      <c r="B30" s="873" t="s">
        <v>283</v>
      </c>
      <c r="C30" s="1138" t="str">
        <f>IF(D28&lt;=0,"Privātais komersants projektā nav paredzēts",SUM('1.3.1. Partneris-komersants-1'!H24,'1.3.2. Partneris-komersants-2'!H24,'1.3.3. Partneris-komersants-3'!H24)/SUM('1.3.1. Partneris-komersants-1'!F24,'1.3.2. Partneris-komersants-2'!F24,'1.3.3. Partneris-komersants-3'!F24))</f>
        <v>Privātais komersants projektā nav paredzēts</v>
      </c>
      <c r="D30" s="1139"/>
      <c r="E30" s="1099" t="s">
        <v>471</v>
      </c>
      <c r="F30" s="898"/>
      <c r="G30" s="69"/>
      <c r="H30" s="69"/>
      <c r="P30" s="895"/>
      <c r="Q30" s="895"/>
      <c r="R30" s="895"/>
      <c r="S30" s="895"/>
      <c r="T30" s="899"/>
      <c r="V30" s="897"/>
      <c r="W30" s="895"/>
    </row>
    <row r="31" spans="1:23" ht="27.75" hidden="1" customHeight="1">
      <c r="A31" s="1092"/>
      <c r="B31" s="872"/>
      <c r="C31" s="1140"/>
      <c r="D31" s="1141"/>
      <c r="E31" s="1100"/>
      <c r="F31" s="898"/>
      <c r="G31" s="69"/>
      <c r="H31" s="69"/>
      <c r="P31" s="895"/>
      <c r="Q31" s="895"/>
      <c r="R31" s="895"/>
      <c r="S31" s="895"/>
      <c r="T31" s="899"/>
      <c r="V31" s="897"/>
      <c r="W31" s="895">
        <f>SUM(W27:W30)</f>
        <v>0</v>
      </c>
    </row>
    <row r="32" spans="1:23" ht="27.75" customHeight="1">
      <c r="A32" s="890"/>
      <c r="B32" s="890"/>
      <c r="C32" s="891"/>
      <c r="D32" s="891"/>
      <c r="E32" s="892"/>
      <c r="F32" s="898"/>
      <c r="G32" s="69"/>
      <c r="H32" s="69"/>
      <c r="P32" s="895"/>
      <c r="Q32" s="895"/>
      <c r="R32" s="895"/>
      <c r="S32" s="895"/>
      <c r="T32" s="895"/>
      <c r="U32" s="811"/>
      <c r="V32" s="811"/>
    </row>
    <row r="33" spans="1:22" ht="27.75" customHeight="1">
      <c r="A33" s="869" t="s">
        <v>162</v>
      </c>
      <c r="B33" s="870" t="s">
        <v>533</v>
      </c>
      <c r="C33" s="870" t="s">
        <v>274</v>
      </c>
      <c r="D33" s="870" t="s">
        <v>304</v>
      </c>
      <c r="E33" s="870" t="s">
        <v>275</v>
      </c>
      <c r="F33" s="858" t="s">
        <v>332</v>
      </c>
      <c r="G33" s="69"/>
      <c r="H33" s="69"/>
      <c r="P33" s="895"/>
      <c r="Q33" s="895"/>
      <c r="R33" s="895"/>
      <c r="S33" s="895"/>
      <c r="T33" s="895"/>
      <c r="U33" s="811"/>
      <c r="V33" s="811"/>
    </row>
    <row r="34" spans="1:22" ht="18" customHeight="1">
      <c r="A34" s="1091">
        <v>8</v>
      </c>
      <c r="B34" s="1093" t="s">
        <v>534</v>
      </c>
      <c r="C34" s="1137"/>
      <c r="D34" s="1109">
        <f>'17.PIV 4. pielikums finanšu an.'!D20</f>
        <v>0</v>
      </c>
      <c r="E34" s="1099" t="s">
        <v>471</v>
      </c>
      <c r="F34" s="898"/>
      <c r="G34" s="69"/>
      <c r="H34" s="69"/>
      <c r="P34" s="895"/>
      <c r="Q34" s="895"/>
      <c r="R34" s="895"/>
      <c r="S34" s="895"/>
      <c r="T34" s="895"/>
      <c r="U34" s="811"/>
      <c r="V34" s="811"/>
    </row>
    <row r="35" spans="1:22" ht="18" customHeight="1">
      <c r="A35" s="1092"/>
      <c r="B35" s="1094"/>
      <c r="C35" s="1137"/>
      <c r="D35" s="1110"/>
      <c r="E35" s="1100"/>
      <c r="F35" s="898"/>
      <c r="G35" s="69"/>
      <c r="H35" s="69"/>
      <c r="P35" s="895"/>
      <c r="Q35" s="895"/>
      <c r="R35" s="895"/>
      <c r="S35" s="895"/>
      <c r="T35" s="895"/>
      <c r="U35" s="811"/>
      <c r="V35" s="811"/>
    </row>
    <row r="36" spans="1:22" ht="27.75" customHeight="1">
      <c r="A36" s="1091">
        <v>10</v>
      </c>
      <c r="B36" s="873" t="s">
        <v>283</v>
      </c>
      <c r="C36" s="1101" t="e">
        <f>'17.PIV 4. pielikums finanšu an.'!C24</f>
        <v>#DIV/0!</v>
      </c>
      <c r="D36" s="1102"/>
      <c r="E36" s="1099" t="s">
        <v>471</v>
      </c>
      <c r="F36" s="898"/>
      <c r="G36" s="69"/>
      <c r="H36" s="69"/>
      <c r="P36" s="895"/>
      <c r="Q36" s="895"/>
      <c r="R36" s="895"/>
      <c r="S36" s="895"/>
      <c r="T36" s="900"/>
      <c r="U36" s="811"/>
      <c r="V36" s="811"/>
    </row>
    <row r="37" spans="1:22" ht="27.75" customHeight="1">
      <c r="A37" s="1092"/>
      <c r="B37" s="872"/>
      <c r="C37" s="1103"/>
      <c r="D37" s="1104"/>
      <c r="E37" s="1100"/>
      <c r="F37" s="898"/>
      <c r="G37" s="69"/>
      <c r="H37" s="69"/>
    </row>
    <row r="38" spans="1:22" ht="27.75" customHeight="1">
      <c r="A38" s="1142" t="s">
        <v>535</v>
      </c>
      <c r="B38" s="1142"/>
      <c r="C38" s="1142"/>
      <c r="D38" s="1142"/>
      <c r="E38" s="1142"/>
      <c r="F38" s="898"/>
      <c r="G38" s="69"/>
      <c r="H38" s="69"/>
    </row>
    <row r="39" spans="1:22">
      <c r="A39" s="69"/>
      <c r="B39" s="69"/>
      <c r="C39" s="69"/>
      <c r="D39" s="69"/>
      <c r="E39" s="69"/>
      <c r="F39" s="69"/>
      <c r="G39" s="69"/>
      <c r="H39" s="69"/>
    </row>
    <row r="40" spans="1:22" ht="12.75" customHeight="1">
      <c r="A40" s="1127" t="s">
        <v>284</v>
      </c>
      <c r="B40" s="1128"/>
      <c r="C40" s="1128"/>
      <c r="D40" s="1128"/>
      <c r="E40" s="1128"/>
      <c r="F40" s="1128"/>
      <c r="G40" s="1129"/>
      <c r="H40" s="69"/>
    </row>
    <row r="41" spans="1:22">
      <c r="A41" s="1125"/>
      <c r="B41" s="1123"/>
      <c r="C41" s="1123" t="s">
        <v>457</v>
      </c>
      <c r="D41" s="1123"/>
      <c r="E41" s="855" t="s">
        <v>458</v>
      </c>
      <c r="F41" s="855"/>
      <c r="G41" s="876" t="s">
        <v>275</v>
      </c>
      <c r="H41" s="69"/>
    </row>
    <row r="42" spans="1:22" ht="18.75" customHeight="1">
      <c r="A42" s="1126"/>
      <c r="B42" s="1124"/>
      <c r="C42" s="1124" t="s">
        <v>285</v>
      </c>
      <c r="D42" s="1124"/>
      <c r="E42" s="785" t="s">
        <v>286</v>
      </c>
      <c r="F42" s="785"/>
      <c r="G42" s="877" t="s">
        <v>332</v>
      </c>
      <c r="H42" s="69"/>
    </row>
    <row r="43" spans="1:22" ht="12.75" customHeight="1">
      <c r="A43" s="878">
        <v>1</v>
      </c>
      <c r="B43" s="879" t="s">
        <v>291</v>
      </c>
      <c r="C43" s="880" t="e">
        <f>'12. RL Investīciju n.pl.'!F37</f>
        <v>#NUM!</v>
      </c>
      <c r="D43" s="881" t="s">
        <v>287</v>
      </c>
      <c r="E43" s="880" t="e">
        <f>'11. RL Kapitāla naudas plūsma'!G40</f>
        <v>#VALUE!</v>
      </c>
      <c r="F43" s="881" t="s">
        <v>288</v>
      </c>
      <c r="G43" s="1113" t="s">
        <v>443</v>
      </c>
      <c r="H43" s="69"/>
    </row>
    <row r="44" spans="1:22">
      <c r="A44" s="882">
        <v>2</v>
      </c>
      <c r="B44" s="883" t="s">
        <v>292</v>
      </c>
      <c r="C44" s="884">
        <f>'12. RL Investīciju n.pl.'!F36</f>
        <v>0</v>
      </c>
      <c r="D44" s="885" t="s">
        <v>289</v>
      </c>
      <c r="E44" s="884" t="e">
        <f>'11. RL Kapitāla naudas plūsma'!G39</f>
        <v>#N/A</v>
      </c>
      <c r="F44" s="881" t="s">
        <v>290</v>
      </c>
      <c r="G44" s="1114"/>
      <c r="H44" s="69"/>
    </row>
    <row r="45" spans="1:22">
      <c r="A45" s="69"/>
      <c r="B45" s="69"/>
      <c r="C45" s="69"/>
      <c r="D45" s="69"/>
      <c r="E45" s="69"/>
      <c r="F45" s="817"/>
      <c r="G45" s="817"/>
      <c r="H45" s="69"/>
    </row>
    <row r="46" spans="1:22">
      <c r="A46" s="69"/>
      <c r="B46" s="69"/>
      <c r="C46" s="419" t="str">
        <f xml:space="preserve"> IF(C44&gt;0,"Ja finanšu atdeves likme vai finanšu naudas plūsmas neto pašreizējā vērtība ir pozitīva, projektam nav nepieciešams ERAF līdzfinansējums, jo tas spēj pats sevi atpelnīt!"," ")</f>
        <v xml:space="preserve"> </v>
      </c>
      <c r="D46" s="69"/>
      <c r="E46" s="69"/>
      <c r="F46" s="69"/>
      <c r="G46" s="69"/>
      <c r="H46" s="69"/>
    </row>
    <row r="47" spans="1:22">
      <c r="A47" s="69"/>
      <c r="B47" s="69"/>
      <c r="C47" s="69"/>
      <c r="D47" s="69"/>
      <c r="E47" s="69"/>
      <c r="F47" s="69"/>
      <c r="G47" s="69"/>
      <c r="H47" s="69"/>
    </row>
    <row r="48" spans="1:22">
      <c r="A48" s="69"/>
      <c r="B48" s="69"/>
      <c r="D48" s="69"/>
      <c r="E48" s="69"/>
      <c r="F48" s="69"/>
      <c r="G48" s="69"/>
      <c r="H48" s="69"/>
    </row>
    <row r="49" spans="1:8">
      <c r="A49" s="69"/>
      <c r="B49" s="69"/>
      <c r="C49" s="69"/>
      <c r="D49" s="69"/>
      <c r="E49" s="69"/>
      <c r="F49" s="817"/>
      <c r="G49" s="817"/>
      <c r="H49" s="817"/>
    </row>
    <row r="50" spans="1:8">
      <c r="A50" s="817"/>
      <c r="B50" s="817"/>
      <c r="C50" s="817"/>
      <c r="D50" s="817"/>
      <c r="E50" s="817"/>
      <c r="F50" s="817"/>
      <c r="G50" s="817"/>
      <c r="H50" s="817"/>
    </row>
    <row r="51" spans="1:8">
      <c r="A51" s="817"/>
      <c r="B51" s="817"/>
      <c r="C51" s="817"/>
      <c r="D51" s="817"/>
      <c r="E51" s="817"/>
      <c r="F51" s="817"/>
      <c r="G51" s="817"/>
      <c r="H51" s="817"/>
    </row>
    <row r="52" spans="1:8">
      <c r="A52" s="817"/>
      <c r="B52" s="817"/>
      <c r="C52" s="817"/>
      <c r="D52" s="817"/>
      <c r="E52" s="817"/>
      <c r="F52" s="817"/>
      <c r="G52" s="817"/>
      <c r="H52" s="817"/>
    </row>
    <row r="53" spans="1:8">
      <c r="A53" s="817"/>
      <c r="B53" s="817"/>
      <c r="C53" s="817"/>
      <c r="D53" s="817"/>
      <c r="E53" s="817"/>
      <c r="F53" s="817"/>
      <c r="G53" s="817"/>
      <c r="H53" s="817"/>
    </row>
    <row r="54" spans="1:8">
      <c r="A54" s="817"/>
      <c r="B54" s="817"/>
      <c r="C54" s="817"/>
      <c r="D54" s="817"/>
      <c r="E54" s="817"/>
      <c r="F54" s="817"/>
      <c r="G54" s="817"/>
      <c r="H54" s="817"/>
    </row>
    <row r="55" spans="1:8">
      <c r="A55" s="817"/>
      <c r="B55" s="817"/>
      <c r="C55" s="817"/>
      <c r="D55" s="817"/>
      <c r="E55" s="817"/>
      <c r="F55" s="817"/>
      <c r="G55" s="817"/>
      <c r="H55" s="817"/>
    </row>
    <row r="56" spans="1:8">
      <c r="A56" s="817"/>
      <c r="B56" s="817"/>
      <c r="C56" s="817"/>
      <c r="D56" s="817"/>
      <c r="E56" s="817"/>
      <c r="F56" s="817"/>
      <c r="G56" s="817"/>
      <c r="H56" s="817"/>
    </row>
    <row r="57" spans="1:8">
      <c r="A57" s="817"/>
      <c r="B57" s="817"/>
      <c r="C57" s="817"/>
      <c r="D57" s="817"/>
      <c r="E57" s="817"/>
      <c r="F57" s="817"/>
      <c r="G57" s="817"/>
      <c r="H57" s="817"/>
    </row>
    <row r="58" spans="1:8" ht="12.75" customHeight="1">
      <c r="A58" s="817"/>
      <c r="B58" s="817"/>
      <c r="C58" s="817"/>
      <c r="D58" s="817"/>
      <c r="E58" s="817"/>
      <c r="F58" s="817"/>
      <c r="G58" s="817"/>
      <c r="H58" s="817"/>
    </row>
    <row r="59" spans="1:8">
      <c r="A59" s="817"/>
      <c r="B59" s="817"/>
      <c r="C59" s="817"/>
      <c r="D59" s="817"/>
      <c r="E59" s="817"/>
      <c r="F59" s="817"/>
      <c r="G59" s="817"/>
      <c r="H59" s="817"/>
    </row>
    <row r="60" spans="1:8">
      <c r="A60" s="817"/>
      <c r="B60" s="817"/>
      <c r="C60" s="817"/>
      <c r="D60" s="817"/>
      <c r="E60" s="817"/>
      <c r="F60" s="817"/>
      <c r="G60" s="817"/>
      <c r="H60" s="817"/>
    </row>
    <row r="61" spans="1:8" ht="38.25" customHeight="1">
      <c r="A61" s="817"/>
      <c r="B61" s="817"/>
      <c r="C61" s="817"/>
      <c r="D61" s="817"/>
      <c r="E61" s="817"/>
      <c r="F61" s="817"/>
      <c r="G61" s="817"/>
      <c r="H61" s="817"/>
    </row>
    <row r="62" spans="1:8">
      <c r="A62" s="817"/>
      <c r="B62" s="817"/>
      <c r="C62" s="817"/>
      <c r="D62" s="817"/>
      <c r="E62" s="817"/>
      <c r="F62" s="817"/>
      <c r="G62" s="817"/>
      <c r="H62" s="817"/>
    </row>
    <row r="63" spans="1:8">
      <c r="A63" s="817"/>
      <c r="B63" s="817"/>
      <c r="C63" s="817"/>
      <c r="D63" s="817"/>
      <c r="E63" s="817"/>
      <c r="F63" s="817"/>
      <c r="G63" s="817"/>
      <c r="H63" s="817"/>
    </row>
    <row r="64" spans="1:8">
      <c r="H64" s="817"/>
    </row>
  </sheetData>
  <sheetProtection algorithmName="SHA-512" hashValue="EGHsXN/95GPmj/JLMzKFoaH/vSt+EAmGcXyVkbPTjKLQfmBqxSvC3dHGQZhJWpiqRPjfd5EwGhJDniwG1goPCQ==" saltValue="gFq2vDtGPsMbP3juc5jC5Q==" spinCount="100000" sheet="1" formatCells="0" formatColumns="0" formatRows="0"/>
  <mergeCells count="44">
    <mergeCell ref="A28:A29"/>
    <mergeCell ref="C28:C29"/>
    <mergeCell ref="D28:D29"/>
    <mergeCell ref="E28:E29"/>
    <mergeCell ref="A40:G40"/>
    <mergeCell ref="A36:A37"/>
    <mergeCell ref="C36:D37"/>
    <mergeCell ref="E36:E37"/>
    <mergeCell ref="A30:A31"/>
    <mergeCell ref="C30:D31"/>
    <mergeCell ref="E30:E31"/>
    <mergeCell ref="A34:A35"/>
    <mergeCell ref="C34:C35"/>
    <mergeCell ref="D34:D35"/>
    <mergeCell ref="E34:E35"/>
    <mergeCell ref="A38:E38"/>
    <mergeCell ref="A41:B41"/>
    <mergeCell ref="C41:D41"/>
    <mergeCell ref="A42:B42"/>
    <mergeCell ref="C42:D42"/>
    <mergeCell ref="G43:G44"/>
    <mergeCell ref="A22:A23"/>
    <mergeCell ref="C22:D23"/>
    <mergeCell ref="E22:E23"/>
    <mergeCell ref="A24:A25"/>
    <mergeCell ref="C24:D25"/>
    <mergeCell ref="E24:E25"/>
    <mergeCell ref="B22:B23"/>
    <mergeCell ref="B34:B35"/>
    <mergeCell ref="A15:G15"/>
    <mergeCell ref="B5:G5"/>
    <mergeCell ref="A1:C1"/>
    <mergeCell ref="A2:C2"/>
    <mergeCell ref="A4:G4"/>
    <mergeCell ref="D7:E8"/>
    <mergeCell ref="A13:E13"/>
    <mergeCell ref="A18:A19"/>
    <mergeCell ref="C18:C19"/>
    <mergeCell ref="D18:D19"/>
    <mergeCell ref="E18:E19"/>
    <mergeCell ref="A20:A21"/>
    <mergeCell ref="C20:C21"/>
    <mergeCell ref="D20:D21"/>
    <mergeCell ref="E20:E21"/>
  </mergeCells>
  <conditionalFormatting sqref="C24:D25 C30:D31 C36:D37">
    <cfRule type="cellIs" dxfId="1" priority="9" operator="equal">
      <formula>0.85</formula>
    </cfRule>
    <cfRule type="cellIs" dxfId="0" priority="10" operator="lessThan">
      <formula>0.85</formula>
    </cfRule>
  </conditionalFormatting>
  <hyperlinks>
    <hyperlink ref="B12" r:id="rId1" display="http://eur-lex.europa.eu/eli/reg/2014/480?locale=LV"/>
    <hyperlink ref="A15" r:id="rId2" display="http://eur-lex.europa.eu/eli/reg/2013/1303?locale=LV"/>
  </hyperlinks>
  <pageMargins left="0.7" right="0.7" top="0.75" bottom="0.75" header="0.3" footer="0.3"/>
  <pageSetup paperSize="8" orientation="landscape" r:id="rId3"/>
  <legacyDrawing r:id="rId4"/>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pageSetUpPr fitToPage="1"/>
  </sheetPr>
  <dimension ref="A1:I46"/>
  <sheetViews>
    <sheetView showGridLines="0" zoomScale="90" zoomScaleNormal="90" workbookViewId="0">
      <selection activeCell="B16" sqref="B16"/>
    </sheetView>
  </sheetViews>
  <sheetFormatPr defaultRowHeight="12.75"/>
  <cols>
    <col min="1" max="1" width="55.28515625" style="818" customWidth="1"/>
    <col min="2" max="2" width="33.85546875" style="818" customWidth="1"/>
    <col min="3" max="3" width="21" style="818" customWidth="1"/>
    <col min="4" max="4" width="21.7109375" style="818" customWidth="1"/>
    <col min="5" max="16384" width="9.140625" style="818"/>
  </cols>
  <sheetData>
    <row r="1" spans="1:9" ht="26.25">
      <c r="A1" s="1082" t="s">
        <v>330</v>
      </c>
      <c r="B1" s="1082"/>
      <c r="C1" s="1082"/>
      <c r="D1" s="817"/>
      <c r="E1" s="817"/>
      <c r="F1" s="817"/>
      <c r="G1" s="817"/>
      <c r="H1" s="817"/>
      <c r="I1" s="817"/>
    </row>
    <row r="2" spans="1:9" s="820" customFormat="1" ht="24.95" customHeight="1">
      <c r="A2" s="901" t="s">
        <v>307</v>
      </c>
      <c r="B2" s="819"/>
      <c r="C2" s="819"/>
      <c r="D2" s="819"/>
      <c r="E2" s="819"/>
      <c r="F2" s="819"/>
      <c r="G2" s="819"/>
      <c r="H2" s="819"/>
      <c r="I2" s="819"/>
    </row>
    <row r="3" spans="1:9" ht="12.75" customHeight="1">
      <c r="A3" s="902" t="s">
        <v>306</v>
      </c>
      <c r="B3" s="903"/>
      <c r="C3" s="903"/>
      <c r="D3" s="904"/>
      <c r="E3" s="817"/>
      <c r="F3" s="817"/>
      <c r="G3" s="817"/>
      <c r="H3" s="817"/>
      <c r="I3" s="817"/>
    </row>
    <row r="4" spans="1:9" s="817" customFormat="1" ht="12.75" customHeight="1">
      <c r="A4" s="678"/>
      <c r="B4" s="678"/>
      <c r="C4" s="678"/>
      <c r="D4" s="678"/>
    </row>
    <row r="5" spans="1:9" ht="28.5" customHeight="1">
      <c r="A5" s="905" t="s">
        <v>293</v>
      </c>
      <c r="B5" s="906" t="s">
        <v>294</v>
      </c>
      <c r="C5" s="821" t="s">
        <v>333</v>
      </c>
      <c r="D5" s="821" t="s">
        <v>295</v>
      </c>
      <c r="E5" s="817"/>
      <c r="F5" s="817"/>
      <c r="G5" s="817"/>
      <c r="H5" s="817"/>
      <c r="I5" s="817"/>
    </row>
    <row r="6" spans="1:9" ht="26.25" customHeight="1">
      <c r="A6" s="907" t="str">
        <f>'5. DL soc.econom. analīze'!B7</f>
        <v>Ieguvums ...</v>
      </c>
      <c r="B6" s="930"/>
      <c r="C6" s="908">
        <f>'13. RL Sociālekonomiskā an.'!AJ20</f>
        <v>0</v>
      </c>
      <c r="D6" s="909" t="e">
        <f>C6/$C$15</f>
        <v>#DIV/0!</v>
      </c>
      <c r="E6" s="910"/>
      <c r="F6" s="817"/>
      <c r="G6" s="817"/>
      <c r="H6" s="817"/>
      <c r="I6" s="817"/>
    </row>
    <row r="7" spans="1:9" ht="26.25" customHeight="1">
      <c r="A7" s="907" t="str">
        <f>'5. DL soc.econom. analīze'!B8</f>
        <v>Ieguvums ...</v>
      </c>
      <c r="B7" s="931"/>
      <c r="C7" s="908">
        <f>'13. RL Sociālekonomiskā an.'!AJ21</f>
        <v>0</v>
      </c>
      <c r="D7" s="909" t="e">
        <f t="shared" ref="D7:D14" si="0">C7/$C$15</f>
        <v>#DIV/0!</v>
      </c>
      <c r="E7" s="910"/>
      <c r="F7" s="817"/>
      <c r="G7" s="817"/>
      <c r="H7" s="817"/>
      <c r="I7" s="817"/>
    </row>
    <row r="8" spans="1:9" ht="26.25" customHeight="1">
      <c r="A8" s="907" t="str">
        <f>'5. DL soc.econom. analīze'!B9</f>
        <v>Ieguvums ...</v>
      </c>
      <c r="B8" s="931"/>
      <c r="C8" s="908">
        <f>'13. RL Sociālekonomiskā an.'!AJ22</f>
        <v>0</v>
      </c>
      <c r="D8" s="909" t="e">
        <f t="shared" si="0"/>
        <v>#DIV/0!</v>
      </c>
      <c r="E8" s="910"/>
      <c r="F8" s="817"/>
      <c r="G8" s="817"/>
      <c r="H8" s="817"/>
      <c r="I8" s="817"/>
    </row>
    <row r="9" spans="1:9" ht="26.25" customHeight="1">
      <c r="A9" s="907" t="str">
        <f>'5. DL soc.econom. analīze'!B10</f>
        <v>Ieguvums ...</v>
      </c>
      <c r="B9" s="931"/>
      <c r="C9" s="908">
        <f>'13. RL Sociālekonomiskā an.'!AJ23</f>
        <v>0</v>
      </c>
      <c r="D9" s="909" t="e">
        <f t="shared" si="0"/>
        <v>#DIV/0!</v>
      </c>
      <c r="E9" s="910"/>
      <c r="F9" s="817"/>
      <c r="G9" s="817"/>
      <c r="H9" s="817"/>
      <c r="I9" s="817"/>
    </row>
    <row r="10" spans="1:9" ht="26.25" customHeight="1">
      <c r="A10" s="907" t="str">
        <f>'5. DL soc.econom. analīze'!B11</f>
        <v>Ieguvums ...</v>
      </c>
      <c r="B10" s="931"/>
      <c r="C10" s="908">
        <f>'13. RL Sociālekonomiskā an.'!AJ24</f>
        <v>0</v>
      </c>
      <c r="D10" s="909" t="e">
        <f t="shared" si="0"/>
        <v>#DIV/0!</v>
      </c>
      <c r="E10" s="910"/>
      <c r="F10" s="817"/>
      <c r="G10" s="817"/>
      <c r="H10" s="817"/>
      <c r="I10" s="817"/>
    </row>
    <row r="11" spans="1:9" ht="26.25" customHeight="1">
      <c r="A11" s="907" t="str">
        <f>'5. DL soc.econom. analīze'!B12</f>
        <v>Ieguvums ...</v>
      </c>
      <c r="B11" s="931"/>
      <c r="C11" s="908">
        <f>'13. RL Sociālekonomiskā an.'!AJ25</f>
        <v>0</v>
      </c>
      <c r="D11" s="909" t="e">
        <f t="shared" si="0"/>
        <v>#DIV/0!</v>
      </c>
      <c r="E11" s="910"/>
      <c r="F11" s="817"/>
      <c r="G11" s="817"/>
      <c r="H11" s="817"/>
      <c r="I11" s="817"/>
    </row>
    <row r="12" spans="1:9" ht="26.25" customHeight="1">
      <c r="A12" s="907" t="str">
        <f>'5. DL soc.econom. analīze'!B13</f>
        <v>Ieguvums ...</v>
      </c>
      <c r="B12" s="931"/>
      <c r="C12" s="908">
        <f>'13. RL Sociālekonomiskā an.'!AJ26</f>
        <v>0</v>
      </c>
      <c r="D12" s="909" t="e">
        <f t="shared" si="0"/>
        <v>#DIV/0!</v>
      </c>
      <c r="E12" s="910"/>
      <c r="F12" s="817"/>
      <c r="G12" s="817"/>
      <c r="H12" s="817"/>
      <c r="I12" s="817"/>
    </row>
    <row r="13" spans="1:9" ht="26.25" customHeight="1">
      <c r="A13" s="907" t="str">
        <f>'5. DL soc.econom. analīze'!B14</f>
        <v>Ieguvums ...</v>
      </c>
      <c r="B13" s="931"/>
      <c r="C13" s="908">
        <f>'13. RL Sociālekonomiskā an.'!AJ27</f>
        <v>0</v>
      </c>
      <c r="D13" s="909" t="e">
        <f t="shared" si="0"/>
        <v>#DIV/0!</v>
      </c>
      <c r="E13" s="910"/>
      <c r="F13" s="817"/>
      <c r="G13" s="817"/>
      <c r="H13" s="817"/>
      <c r="I13" s="817"/>
    </row>
    <row r="14" spans="1:9" ht="26.25" customHeight="1">
      <c r="A14" s="907" t="str">
        <f>'5. DL soc.econom. analīze'!B15</f>
        <v>Ieguvums ...</v>
      </c>
      <c r="B14" s="932"/>
      <c r="C14" s="908">
        <f>'13. RL Sociālekonomiskā an.'!AJ28</f>
        <v>0</v>
      </c>
      <c r="D14" s="909" t="e">
        <f t="shared" si="0"/>
        <v>#DIV/0!</v>
      </c>
      <c r="E14" s="910"/>
      <c r="F14" s="817"/>
      <c r="G14" s="817"/>
      <c r="H14" s="817"/>
      <c r="I14" s="817"/>
    </row>
    <row r="15" spans="1:9" ht="26.25" customHeight="1">
      <c r="A15" s="911" t="s">
        <v>2</v>
      </c>
      <c r="B15" s="912"/>
      <c r="C15" s="913">
        <f>SUM(C6:C14)</f>
        <v>0</v>
      </c>
      <c r="D15" s="914">
        <v>1</v>
      </c>
      <c r="E15" s="910"/>
      <c r="F15" s="817"/>
      <c r="G15" s="817"/>
      <c r="H15" s="817"/>
      <c r="I15" s="817"/>
    </row>
    <row r="16" spans="1:9" ht="25.5" customHeight="1">
      <c r="A16" s="915" t="s">
        <v>226</v>
      </c>
      <c r="B16" s="821" t="s">
        <v>294</v>
      </c>
      <c r="C16" s="821" t="s">
        <v>334</v>
      </c>
      <c r="D16" s="916" t="s">
        <v>296</v>
      </c>
      <c r="E16" s="910"/>
      <c r="F16" s="817"/>
      <c r="G16" s="817"/>
      <c r="H16" s="817"/>
      <c r="I16" s="817"/>
    </row>
    <row r="17" spans="1:9" ht="26.25" customHeight="1">
      <c r="A17" s="907" t="str">
        <f>'5. DL soc.econom. analīze'!B17</f>
        <v>Zaudējumi...</v>
      </c>
      <c r="B17" s="931"/>
      <c r="C17" s="917">
        <f>'13. RL Sociālekonomiskā an.'!AJ32</f>
        <v>0</v>
      </c>
      <c r="D17" s="909" t="e">
        <f>C17/$C$26</f>
        <v>#DIV/0!</v>
      </c>
      <c r="E17" s="910"/>
      <c r="F17" s="817"/>
      <c r="G17" s="817"/>
      <c r="H17" s="817"/>
      <c r="I17" s="817"/>
    </row>
    <row r="18" spans="1:9" ht="26.25" customHeight="1">
      <c r="A18" s="907" t="str">
        <f>'5. DL soc.econom. analīze'!B18</f>
        <v>Zaudējumi...</v>
      </c>
      <c r="B18" s="931"/>
      <c r="C18" s="917">
        <f>'13. RL Sociālekonomiskā an.'!AJ33</f>
        <v>0</v>
      </c>
      <c r="D18" s="909" t="e">
        <f t="shared" ref="D18:D25" si="1">C18/$C$26</f>
        <v>#DIV/0!</v>
      </c>
      <c r="E18" s="910"/>
      <c r="F18" s="817"/>
      <c r="G18" s="817"/>
      <c r="H18" s="817"/>
      <c r="I18" s="817"/>
    </row>
    <row r="19" spans="1:9" ht="26.25" customHeight="1">
      <c r="A19" s="907" t="str">
        <f>'5. DL soc.econom. analīze'!B19</f>
        <v>Zaudējumi...</v>
      </c>
      <c r="B19" s="931"/>
      <c r="C19" s="917">
        <f>'13. RL Sociālekonomiskā an.'!AJ34</f>
        <v>0</v>
      </c>
      <c r="D19" s="909" t="e">
        <f t="shared" si="1"/>
        <v>#DIV/0!</v>
      </c>
      <c r="E19" s="910"/>
      <c r="F19" s="817"/>
      <c r="G19" s="817"/>
      <c r="H19" s="817"/>
      <c r="I19" s="817"/>
    </row>
    <row r="20" spans="1:9" ht="26.25" customHeight="1">
      <c r="A20" s="907" t="str">
        <f>'5. DL soc.econom. analīze'!B20</f>
        <v>Zaudējumi...</v>
      </c>
      <c r="B20" s="931"/>
      <c r="C20" s="917">
        <f>'13. RL Sociālekonomiskā an.'!AJ35</f>
        <v>0</v>
      </c>
      <c r="D20" s="909" t="e">
        <f t="shared" si="1"/>
        <v>#DIV/0!</v>
      </c>
      <c r="E20" s="910"/>
      <c r="F20" s="817"/>
      <c r="G20" s="817"/>
      <c r="H20" s="817"/>
      <c r="I20" s="817"/>
    </row>
    <row r="21" spans="1:9" ht="26.25" customHeight="1">
      <c r="A21" s="907" t="str">
        <f>'5. DL soc.econom. analīze'!B21</f>
        <v>Zaudējumi...</v>
      </c>
      <c r="B21" s="931"/>
      <c r="C21" s="917">
        <f>'13. RL Sociālekonomiskā an.'!AJ36</f>
        <v>0</v>
      </c>
      <c r="D21" s="909" t="e">
        <f t="shared" si="1"/>
        <v>#DIV/0!</v>
      </c>
      <c r="E21" s="910"/>
      <c r="F21" s="817"/>
      <c r="G21" s="817"/>
      <c r="H21" s="817"/>
      <c r="I21" s="817"/>
    </row>
    <row r="22" spans="1:9" ht="26.25" customHeight="1">
      <c r="A22" s="907" t="str">
        <f>'5. DL soc.econom. analīze'!B22</f>
        <v>Zaudējumi...</v>
      </c>
      <c r="B22" s="931"/>
      <c r="C22" s="917">
        <f>'13. RL Sociālekonomiskā an.'!AJ37</f>
        <v>0</v>
      </c>
      <c r="D22" s="909" t="e">
        <f t="shared" si="1"/>
        <v>#DIV/0!</v>
      </c>
      <c r="E22" s="910"/>
      <c r="F22" s="817"/>
      <c r="G22" s="817"/>
      <c r="H22" s="817"/>
      <c r="I22" s="817"/>
    </row>
    <row r="23" spans="1:9" ht="26.25" customHeight="1">
      <c r="A23" s="907" t="str">
        <f>'5. DL soc.econom. analīze'!B23</f>
        <v>Zaudējumi...</v>
      </c>
      <c r="B23" s="931"/>
      <c r="C23" s="917">
        <f>'13. RL Sociālekonomiskā an.'!AJ38</f>
        <v>0</v>
      </c>
      <c r="D23" s="909" t="e">
        <f t="shared" si="1"/>
        <v>#DIV/0!</v>
      </c>
      <c r="E23" s="910"/>
      <c r="F23" s="817"/>
      <c r="G23" s="817"/>
      <c r="H23" s="817"/>
      <c r="I23" s="817"/>
    </row>
    <row r="24" spans="1:9" ht="26.25" customHeight="1">
      <c r="A24" s="907" t="str">
        <f>'5. DL soc.econom. analīze'!B24</f>
        <v>Zaudējumi...</v>
      </c>
      <c r="B24" s="931"/>
      <c r="C24" s="917">
        <f>'13. RL Sociālekonomiskā an.'!AJ39</f>
        <v>0</v>
      </c>
      <c r="D24" s="909" t="e">
        <f t="shared" si="1"/>
        <v>#DIV/0!</v>
      </c>
      <c r="E24" s="910"/>
      <c r="F24" s="817"/>
      <c r="G24" s="817"/>
      <c r="H24" s="817"/>
      <c r="I24" s="817"/>
    </row>
    <row r="25" spans="1:9" ht="26.25" customHeight="1">
      <c r="A25" s="907" t="str">
        <f>'5. DL soc.econom. analīze'!B25</f>
        <v>Zaudējumi...</v>
      </c>
      <c r="B25" s="933"/>
      <c r="C25" s="917">
        <f>'13. RL Sociālekonomiskā an.'!AJ40</f>
        <v>0</v>
      </c>
      <c r="D25" s="909" t="e">
        <f t="shared" si="1"/>
        <v>#DIV/0!</v>
      </c>
      <c r="E25" s="910"/>
      <c r="F25" s="817"/>
      <c r="G25" s="817"/>
      <c r="H25" s="817"/>
      <c r="I25" s="817"/>
    </row>
    <row r="26" spans="1:9" ht="26.25" customHeight="1">
      <c r="A26" s="911" t="s">
        <v>2</v>
      </c>
      <c r="B26" s="912"/>
      <c r="C26" s="918">
        <f>SUM(C17:C25)</f>
        <v>0</v>
      </c>
      <c r="D26" s="914">
        <v>1</v>
      </c>
      <c r="E26" s="910"/>
      <c r="F26" s="817"/>
      <c r="G26" s="817"/>
      <c r="H26" s="817"/>
      <c r="I26" s="817"/>
    </row>
    <row r="27" spans="1:9">
      <c r="A27" s="69"/>
      <c r="B27" s="69"/>
      <c r="C27" s="69"/>
      <c r="D27" s="69"/>
      <c r="E27" s="69"/>
      <c r="F27" s="817"/>
      <c r="G27" s="817"/>
      <c r="H27" s="817"/>
      <c r="I27" s="817"/>
    </row>
    <row r="28" spans="1:9" ht="18.75">
      <c r="A28" s="1146" t="s">
        <v>297</v>
      </c>
      <c r="B28" s="1147"/>
      <c r="C28" s="1147"/>
      <c r="D28" s="1148"/>
      <c r="E28" s="69"/>
      <c r="F28" s="817"/>
      <c r="G28" s="817"/>
      <c r="H28" s="817"/>
      <c r="I28" s="817"/>
    </row>
    <row r="29" spans="1:9">
      <c r="A29" s="919"/>
      <c r="B29" s="920"/>
      <c r="C29" s="920"/>
      <c r="D29" s="921"/>
      <c r="E29" s="69"/>
      <c r="F29" s="817"/>
      <c r="G29" s="817"/>
      <c r="H29" s="817"/>
      <c r="I29" s="817"/>
    </row>
    <row r="30" spans="1:9" ht="18.75">
      <c r="A30" s="922" t="s">
        <v>298</v>
      </c>
      <c r="B30" s="923" t="s">
        <v>271</v>
      </c>
      <c r="C30" s="1144" t="s">
        <v>275</v>
      </c>
      <c r="D30" s="1145"/>
      <c r="E30" s="69"/>
      <c r="F30" s="817"/>
      <c r="G30" s="817"/>
      <c r="H30" s="817"/>
      <c r="I30" s="817"/>
    </row>
    <row r="31" spans="1:9" ht="18.75">
      <c r="A31" s="924" t="s">
        <v>299</v>
      </c>
      <c r="B31" s="925">
        <f>'13. RL Sociālekonomiskā an.'!F16</f>
        <v>0.05</v>
      </c>
      <c r="C31" s="1143" t="s">
        <v>403</v>
      </c>
      <c r="D31" s="1143"/>
      <c r="E31" s="69"/>
      <c r="F31" s="817"/>
      <c r="G31" s="817"/>
      <c r="H31" s="817"/>
      <c r="I31" s="817"/>
    </row>
    <row r="32" spans="1:9" ht="18.75">
      <c r="A32" s="924" t="s">
        <v>300</v>
      </c>
      <c r="B32" s="926" t="e">
        <f>'13. RL Sociālekonomiskā an.'!G59</f>
        <v>#NUM!</v>
      </c>
      <c r="C32" s="1143" t="s">
        <v>403</v>
      </c>
      <c r="D32" s="1143"/>
      <c r="E32" s="419" t="e">
        <f>IF(B32&gt;5%," ","ERR jābūt lielākai par 5%!")</f>
        <v>#NUM!</v>
      </c>
      <c r="F32" s="817"/>
      <c r="G32" s="817"/>
      <c r="H32" s="817"/>
      <c r="I32" s="817"/>
    </row>
    <row r="33" spans="1:9" ht="20.25">
      <c r="A33" s="924" t="s">
        <v>301</v>
      </c>
      <c r="B33" s="927">
        <f>'13. RL Sociālekonomiskā an.'!G58</f>
        <v>0</v>
      </c>
      <c r="C33" s="1143" t="s">
        <v>403</v>
      </c>
      <c r="D33" s="1143"/>
      <c r="E33" s="419" t="str">
        <f>IF(B33&gt;0," ","ENPV jābūt pozitīvai!")</f>
        <v>ENPV jābūt pozitīvai!</v>
      </c>
      <c r="F33" s="817"/>
      <c r="G33" s="817"/>
      <c r="H33" s="817"/>
      <c r="I33" s="817"/>
    </row>
    <row r="34" spans="1:9" ht="18.75">
      <c r="A34" s="928" t="s">
        <v>302</v>
      </c>
      <c r="B34" s="929" t="e">
        <f>'13. RL Sociālekonomiskā an.'!G60</f>
        <v>#DIV/0!</v>
      </c>
      <c r="C34" s="1143" t="s">
        <v>403</v>
      </c>
      <c r="D34" s="1143"/>
      <c r="E34" s="69"/>
      <c r="F34" s="817"/>
      <c r="G34" s="817"/>
      <c r="H34" s="817"/>
      <c r="I34" s="817"/>
    </row>
    <row r="35" spans="1:9">
      <c r="A35" s="69"/>
      <c r="B35" s="69"/>
      <c r="C35" s="69"/>
      <c r="D35" s="69"/>
      <c r="E35" s="69"/>
      <c r="F35" s="817"/>
      <c r="G35" s="817"/>
      <c r="H35" s="817"/>
      <c r="I35" s="817"/>
    </row>
    <row r="36" spans="1:9">
      <c r="A36" s="817"/>
      <c r="B36" s="817"/>
      <c r="C36" s="817"/>
      <c r="D36" s="817"/>
      <c r="E36" s="817"/>
      <c r="F36" s="817"/>
      <c r="G36" s="817"/>
      <c r="H36" s="817"/>
      <c r="I36" s="817"/>
    </row>
    <row r="37" spans="1:9">
      <c r="A37" s="817"/>
      <c r="B37" s="817"/>
      <c r="C37" s="817"/>
      <c r="D37" s="817"/>
      <c r="E37" s="817"/>
      <c r="F37" s="817"/>
      <c r="G37" s="817"/>
      <c r="H37" s="817"/>
      <c r="I37" s="817"/>
    </row>
    <row r="38" spans="1:9">
      <c r="A38" s="817"/>
      <c r="B38" s="817"/>
      <c r="C38" s="817"/>
      <c r="D38" s="817"/>
      <c r="E38" s="817"/>
      <c r="F38" s="817"/>
      <c r="G38" s="817"/>
      <c r="H38" s="817"/>
      <c r="I38" s="817"/>
    </row>
    <row r="39" spans="1:9">
      <c r="A39" s="817"/>
      <c r="B39" s="817"/>
      <c r="C39" s="817"/>
      <c r="D39" s="817"/>
      <c r="E39" s="817"/>
      <c r="F39" s="817"/>
      <c r="G39" s="817"/>
      <c r="H39" s="817"/>
      <c r="I39" s="817"/>
    </row>
    <row r="40" spans="1:9">
      <c r="A40" s="817"/>
      <c r="B40" s="817"/>
      <c r="C40" s="817"/>
      <c r="D40" s="817"/>
      <c r="E40" s="817"/>
      <c r="F40" s="817"/>
      <c r="G40" s="817"/>
      <c r="H40" s="817"/>
      <c r="I40" s="817"/>
    </row>
    <row r="41" spans="1:9">
      <c r="A41" s="817"/>
      <c r="B41" s="817"/>
      <c r="C41" s="817"/>
      <c r="D41" s="817"/>
      <c r="E41" s="817"/>
      <c r="F41" s="817"/>
      <c r="G41" s="817"/>
      <c r="H41" s="817"/>
      <c r="I41" s="817"/>
    </row>
    <row r="42" spans="1:9">
      <c r="A42" s="817"/>
      <c r="B42" s="817"/>
      <c r="C42" s="817"/>
      <c r="D42" s="817"/>
      <c r="E42" s="817"/>
      <c r="F42" s="817"/>
      <c r="G42" s="817"/>
      <c r="H42" s="817"/>
      <c r="I42" s="817"/>
    </row>
    <row r="43" spans="1:9">
      <c r="D43" s="817"/>
    </row>
    <row r="44" spans="1:9">
      <c r="D44" s="817"/>
    </row>
    <row r="45" spans="1:9">
      <c r="D45" s="817"/>
    </row>
    <row r="46" spans="1:9">
      <c r="D46" s="817"/>
    </row>
  </sheetData>
  <sheetProtection password="9929" sheet="1" objects="1" scenarios="1" formatCells="0" formatColumns="0" formatRows="0"/>
  <mergeCells count="7">
    <mergeCell ref="C33:D33"/>
    <mergeCell ref="C34:D34"/>
    <mergeCell ref="C30:D30"/>
    <mergeCell ref="A1:C1"/>
    <mergeCell ref="A28:D28"/>
    <mergeCell ref="C31:D31"/>
    <mergeCell ref="C32:D32"/>
  </mergeCells>
  <pageMargins left="0.7" right="0.7" top="0.75" bottom="0.75" header="0.3" footer="0.3"/>
  <pageSetup paperSize="8"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28"/>
  <sheetViews>
    <sheetView zoomScale="90" zoomScaleNormal="90" workbookViewId="0">
      <selection sqref="A1:B1"/>
    </sheetView>
  </sheetViews>
  <sheetFormatPr defaultRowHeight="12.75"/>
  <cols>
    <col min="1" max="1" width="48.140625" style="11" customWidth="1"/>
    <col min="2" max="2" width="25.85546875" style="11" customWidth="1"/>
    <col min="3" max="3" width="45.42578125" style="11" customWidth="1"/>
    <col min="4" max="4" width="14.28515625" style="11" customWidth="1"/>
    <col min="5" max="6" width="14.28515625" style="11" hidden="1" customWidth="1"/>
    <col min="7" max="7" width="3.42578125" style="11" hidden="1" customWidth="1"/>
    <col min="8" max="9" width="14.28515625" style="11" customWidth="1"/>
    <col min="10" max="10" width="9.140625" style="11"/>
    <col min="11" max="11" width="15.7109375" style="11" customWidth="1"/>
    <col min="12" max="16384" width="9.140625" style="11"/>
  </cols>
  <sheetData>
    <row r="1" spans="1:9" ht="26.25">
      <c r="A1" s="1149" t="s">
        <v>669</v>
      </c>
      <c r="B1" s="1149"/>
    </row>
    <row r="2" spans="1:9" ht="39" customHeight="1">
      <c r="A2" s="480" t="s">
        <v>507</v>
      </c>
      <c r="B2" s="482" t="s">
        <v>756</v>
      </c>
      <c r="C2" s="482" t="s">
        <v>686</v>
      </c>
      <c r="D2" s="482" t="s">
        <v>687</v>
      </c>
      <c r="E2" s="482" t="s">
        <v>688</v>
      </c>
      <c r="F2" s="482" t="s">
        <v>689</v>
      </c>
      <c r="H2" s="482" t="s">
        <v>688</v>
      </c>
      <c r="I2" s="482" t="s">
        <v>689</v>
      </c>
    </row>
    <row r="3" spans="1:9" ht="16.5" hidden="1" customHeight="1">
      <c r="A3" s="488"/>
      <c r="C3" s="493" t="s">
        <v>690</v>
      </c>
      <c r="D3" s="495"/>
      <c r="E3" s="497"/>
      <c r="F3" s="495"/>
      <c r="G3" s="496"/>
      <c r="H3" s="497"/>
      <c r="I3" s="495"/>
    </row>
    <row r="4" spans="1:9" ht="16.5" customHeight="1">
      <c r="A4" s="487" t="str">
        <f>'15. PIV 2.pielikums Fin. plāns'!B23</f>
        <v>Nav paredzēts</v>
      </c>
      <c r="B4" s="1150" t="e">
        <f>'15. PIV 2.pielikums Fin. plāns'!L26</f>
        <v>#N/A</v>
      </c>
      <c r="C4" s="494" t="s">
        <v>755</v>
      </c>
      <c r="D4" s="498">
        <f>'1.A. Iesniedzējs'!F35</f>
        <v>0</v>
      </c>
      <c r="E4" s="497" t="e">
        <f t="shared" ref="E4" si="0">F4/D4</f>
        <v>#DIV/0!</v>
      </c>
      <c r="F4" s="498">
        <f>'1.A. Iesniedzējs'!H35</f>
        <v>0</v>
      </c>
      <c r="G4" s="496"/>
      <c r="H4" s="497" t="e">
        <f>I4/D4</f>
        <v>#DIV/0!</v>
      </c>
      <c r="I4" s="495">
        <f>IF('15. PIV 2.pielikums Fin. plāns'!$B$18=0,IF('15. PIV 2.pielikums Fin. plāns'!$B$17=0,F4,F4*'15. PIV 2.pielikums Fin. plāns'!$B$17/'8. AL budžets kopā'!G35),IF('15. PIV 2.pielikums Fin. plāns'!$B$17=0,F4*(1-'15. PIV 2.pielikums Fin. plāns'!$B$18/'8. AL budžets kopā'!G35),F4*('15. PIV 2.pielikums Fin. plāns'!$B$17-'15. PIV 2.pielikums Fin. plāns'!$B$18)/'8. AL budžets kopā'!G35))</f>
        <v>0</v>
      </c>
    </row>
    <row r="5" spans="1:9" ht="16.5" customHeight="1">
      <c r="A5" s="487" t="str">
        <f>'15. PIV 2.pielikums Fin. plāns'!G23</f>
        <v xml:space="preserve"> </v>
      </c>
      <c r="B5" s="1152"/>
      <c r="C5" s="494" t="s">
        <v>754</v>
      </c>
      <c r="D5" s="498">
        <f>'1.B. Iesniedzējs'!F35-D3</f>
        <v>0</v>
      </c>
      <c r="E5" s="497" t="e">
        <f>F5/D5</f>
        <v>#DIV/0!</v>
      </c>
      <c r="F5" s="498">
        <f>'1.B. Iesniedzējs'!H35-F3</f>
        <v>0</v>
      </c>
      <c r="G5" s="496"/>
      <c r="H5" s="497" t="e">
        <f>I5/D5</f>
        <v>#DIV/0!</v>
      </c>
      <c r="I5" s="495">
        <f>IF('15. PIV 2.pielikums Fin. plāns'!$B$18=0,IF('15. PIV 2.pielikums Fin. plāns'!$B$17=0,F5,F5*'15. PIV 2.pielikums Fin. plāns'!$B$17/'8. AL budžets kopā'!G35),IF('15. PIV 2.pielikums Fin. plāns'!$B$17=0,F5*(1-'15. PIV 2.pielikums Fin. plāns'!$B$18/'8. AL budžets kopā'!G35),F5*('15. PIV 2.pielikums Fin. plāns'!$B$17-'15. PIV 2.pielikums Fin. plāns'!$B$18)/'8. AL budžets kopā'!G35))</f>
        <v>0</v>
      </c>
    </row>
    <row r="6" spans="1:9" ht="7.5" hidden="1" customHeight="1">
      <c r="A6" s="491"/>
      <c r="B6" s="492"/>
      <c r="C6" s="492"/>
      <c r="D6" s="499"/>
      <c r="E6" s="499"/>
      <c r="F6" s="499"/>
      <c r="G6" s="496"/>
      <c r="H6" s="499"/>
      <c r="I6" s="499"/>
    </row>
    <row r="7" spans="1:9" ht="16.5" hidden="1" customHeight="1">
      <c r="A7" s="490" t="e">
        <f>'15. PIV 2.pielikums Fin. plāns'!#REF!</f>
        <v>#REF!</v>
      </c>
      <c r="B7" s="1150" t="e">
        <f>'15. PIV 2.pielikums Fin. plāns'!#REF!</f>
        <v>#REF!</v>
      </c>
      <c r="C7" s="493" t="s">
        <v>690</v>
      </c>
      <c r="D7" s="495">
        <f>'1.2.1.B. Partneris-1'!F13+'1.2.1.B. Partneris-1'!F23</f>
        <v>0</v>
      </c>
      <c r="E7" s="497" t="e">
        <f t="shared" ref="E7:E8" si="1">F7/D7</f>
        <v>#DIV/0!</v>
      </c>
      <c r="F7" s="495">
        <f>'1.2.1.B. Partneris-1'!H13+'1.2.1.B. Partneris-1'!H23</f>
        <v>0</v>
      </c>
      <c r="G7" s="496"/>
      <c r="H7" s="497" t="e">
        <f>I7/D7</f>
        <v>#DIV/0!</v>
      </c>
      <c r="I7" s="495">
        <f>IF('15. PIV 2.pielikums Fin. plāns'!$B$18=0,IF('15. PIV 2.pielikums Fin. plāns'!$B$17=0,F7,F7*'15. PIV 2.pielikums Fin. plāns'!$B$17/'8. AL budžets kopā'!#REF!),IF('15. PIV 2.pielikums Fin. plāns'!$B$17=0,F7*(1-'15. PIV 2.pielikums Fin. plāns'!$B$18/'8. AL budžets kopā'!#REF!),F7*('15. PIV 2.pielikums Fin. plāns'!$B$17-'15. PIV 2.pielikums Fin. plāns'!$B$18)/'8. AL budžets kopā'!#REF!))</f>
        <v>0</v>
      </c>
    </row>
    <row r="8" spans="1:9" ht="16.5" hidden="1" customHeight="1">
      <c r="A8" s="487" t="e">
        <f>'15. PIV 2.pielikums Fin. plāns'!#REF!</f>
        <v>#REF!</v>
      </c>
      <c r="B8" s="1151"/>
      <c r="C8" s="494" t="s">
        <v>691</v>
      </c>
      <c r="D8" s="498">
        <f>'1.2.1.A. Partneris-1'!F28+'1.2.1.C. Partneris-1'!F28</f>
        <v>0</v>
      </c>
      <c r="E8" s="497" t="e">
        <f t="shared" si="1"/>
        <v>#DIV/0!</v>
      </c>
      <c r="F8" s="498">
        <f>'1.2.1.A. Partneris-1'!H28+'1.2.1.C. Partneris-1'!H28</f>
        <v>0</v>
      </c>
      <c r="G8" s="496"/>
      <c r="H8" s="497" t="e">
        <f>I8/D8</f>
        <v>#DIV/0!</v>
      </c>
      <c r="I8" s="495">
        <f>IF('15. PIV 2.pielikums Fin. plāns'!$B$18=0,IF('15. PIV 2.pielikums Fin. plāns'!$B$17=0,F8,F8*'15. PIV 2.pielikums Fin. plāns'!$B$17/'8. AL budžets kopā'!#REF!),IF('15. PIV 2.pielikums Fin. plāns'!$B$17=0,F8*(1-'15. PIV 2.pielikums Fin. plāns'!$B$18/'8. AL budžets kopā'!#REF!),F8*('15. PIV 2.pielikums Fin. plāns'!$B$17-'15. PIV 2.pielikums Fin. plāns'!$B$18)/'8. AL budžets kopā'!#REF!))</f>
        <v>0</v>
      </c>
    </row>
    <row r="9" spans="1:9" ht="16.5" hidden="1" customHeight="1">
      <c r="A9" s="487" t="e">
        <f>'15. PIV 2.pielikums Fin. plāns'!#REF!</f>
        <v>#REF!</v>
      </c>
      <c r="B9" s="1152"/>
      <c r="C9" s="494" t="s">
        <v>692</v>
      </c>
      <c r="D9" s="498">
        <f>'1.2.1.B. Partneris-1'!F28-D7</f>
        <v>0</v>
      </c>
      <c r="E9" s="497" t="e">
        <f>F9/D9</f>
        <v>#DIV/0!</v>
      </c>
      <c r="F9" s="498">
        <f>'1.2.1.B. Partneris-1'!H30-F7</f>
        <v>0</v>
      </c>
      <c r="G9" s="496"/>
      <c r="H9" s="497" t="e">
        <f>I9/D9</f>
        <v>#DIV/0!</v>
      </c>
      <c r="I9" s="495">
        <f>IF('15. PIV 2.pielikums Fin. plāns'!$B$18=0,IF('15. PIV 2.pielikums Fin. plāns'!$B$17=0,F9,F9*'15. PIV 2.pielikums Fin. plāns'!$B$17/'8. AL budžets kopā'!#REF!),IF('15. PIV 2.pielikums Fin. plāns'!$B$17=0,F9*(1-'15. PIV 2.pielikums Fin. plāns'!$B$18/'8. AL budžets kopā'!#REF!),F9*('15. PIV 2.pielikums Fin. plāns'!$B$17-'15. PIV 2.pielikums Fin. plāns'!$B$18)/'8. AL budžets kopā'!#REF!))</f>
        <v>0</v>
      </c>
    </row>
    <row r="10" spans="1:9" ht="7.5" hidden="1" customHeight="1">
      <c r="A10" s="491"/>
      <c r="B10" s="492"/>
      <c r="C10" s="492"/>
      <c r="D10" s="499"/>
      <c r="E10" s="499"/>
      <c r="F10" s="499"/>
      <c r="G10" s="496"/>
      <c r="H10" s="499"/>
      <c r="I10" s="499"/>
    </row>
    <row r="11" spans="1:9" ht="16.5" hidden="1" customHeight="1">
      <c r="A11" s="490" t="e">
        <f>'15. PIV 2.pielikums Fin. plāns'!#REF!</f>
        <v>#REF!</v>
      </c>
      <c r="B11" s="1150" t="e">
        <f>'15. PIV 2.pielikums Fin. plāns'!#REF!</f>
        <v>#REF!</v>
      </c>
      <c r="C11" s="493" t="s">
        <v>690</v>
      </c>
      <c r="D11" s="495">
        <f>'1.2.2.B. Partneris-2'!F13+'1.2.2.B. Partneris-2'!F23</f>
        <v>0</v>
      </c>
      <c r="E11" s="497" t="e">
        <f t="shared" ref="E11:E12" si="2">F11/D11</f>
        <v>#DIV/0!</v>
      </c>
      <c r="F11" s="495">
        <f>'1.2.2.B. Partneris-2'!H13+'1.2.2.B. Partneris-2'!H23</f>
        <v>0</v>
      </c>
      <c r="G11" s="496"/>
      <c r="H11" s="497" t="e">
        <f>I11/D11</f>
        <v>#DIV/0!</v>
      </c>
      <c r="I11" s="495">
        <f>IF('15. PIV 2.pielikums Fin. plāns'!$B$18=0,IF('15. PIV 2.pielikums Fin. plāns'!$B$17=0,F11,F11*'15. PIV 2.pielikums Fin. plāns'!$B$17/'8. AL budžets kopā'!#REF!),IF('15. PIV 2.pielikums Fin. plāns'!$B$17=0,F11*(1-'15. PIV 2.pielikums Fin. plāns'!$B$18/'8. AL budžets kopā'!#REF!),F11*('15. PIV 2.pielikums Fin. plāns'!$B$17-'15. PIV 2.pielikums Fin. plāns'!$B$18)/'8. AL budžets kopā'!#REF!))</f>
        <v>0</v>
      </c>
    </row>
    <row r="12" spans="1:9" ht="16.5" hidden="1" customHeight="1">
      <c r="A12" s="487" t="e">
        <f>'15. PIV 2.pielikums Fin. plāns'!#REF!</f>
        <v>#REF!</v>
      </c>
      <c r="B12" s="1151"/>
      <c r="C12" s="494" t="s">
        <v>691</v>
      </c>
      <c r="D12" s="498">
        <f>'1.2.2.A. Partneris-2'!F28+'1.2.2.C. Partneris-2'!F28</f>
        <v>0</v>
      </c>
      <c r="E12" s="497" t="e">
        <f t="shared" si="2"/>
        <v>#DIV/0!</v>
      </c>
      <c r="F12" s="498">
        <f>'1.2.2.A. Partneris-2'!H28+'1.2.2.C. Partneris-2'!H28</f>
        <v>0</v>
      </c>
      <c r="G12" s="496"/>
      <c r="H12" s="497" t="e">
        <f>I12/D12</f>
        <v>#DIV/0!</v>
      </c>
      <c r="I12" s="495">
        <f>IF('15. PIV 2.pielikums Fin. plāns'!$B$18=0,IF('15. PIV 2.pielikums Fin. plāns'!$B$17=0,F12,F12*'15. PIV 2.pielikums Fin. plāns'!$B$17/'8. AL budžets kopā'!#REF!),IF('15. PIV 2.pielikums Fin. plāns'!$B$17=0,F12*(1-'15. PIV 2.pielikums Fin. plāns'!$B$18/'8. AL budžets kopā'!#REF!),F12*('15. PIV 2.pielikums Fin. plāns'!$B$17-'15. PIV 2.pielikums Fin. plāns'!$B$18)/'8. AL budžets kopā'!#REF!))</f>
        <v>0</v>
      </c>
    </row>
    <row r="13" spans="1:9" ht="16.5" hidden="1" customHeight="1">
      <c r="A13" s="487" t="e">
        <f>'15. PIV 2.pielikums Fin. plāns'!#REF!</f>
        <v>#REF!</v>
      </c>
      <c r="B13" s="1152"/>
      <c r="C13" s="494" t="s">
        <v>692</v>
      </c>
      <c r="D13" s="498">
        <f>'1.2.2.B. Partneris-2'!F28-D11</f>
        <v>0</v>
      </c>
      <c r="E13" s="497" t="e">
        <f>F13/D13</f>
        <v>#DIV/0!</v>
      </c>
      <c r="F13" s="498">
        <f>'1.2.2.B. Partneris-2'!H28-F11</f>
        <v>0</v>
      </c>
      <c r="G13" s="496"/>
      <c r="H13" s="497" t="e">
        <f>I13/D13</f>
        <v>#DIV/0!</v>
      </c>
      <c r="I13" s="495">
        <f>IF('15. PIV 2.pielikums Fin. plāns'!$B$18=0,IF('15. PIV 2.pielikums Fin. plāns'!$B$17=0,F13,F13*'15. PIV 2.pielikums Fin. plāns'!$B$17/'8. AL budžets kopā'!#REF!),IF('15. PIV 2.pielikums Fin. plāns'!$B$17=0,F13*(1-'15. PIV 2.pielikums Fin. plāns'!$B$18/'8. AL budžets kopā'!#REF!),F13*('15. PIV 2.pielikums Fin. plāns'!$B$17-'15. PIV 2.pielikums Fin. plāns'!$B$18)/'8. AL budžets kopā'!#REF!))</f>
        <v>0</v>
      </c>
    </row>
    <row r="14" spans="1:9" ht="7.5" hidden="1" customHeight="1">
      <c r="A14" s="491"/>
      <c r="B14" s="492"/>
      <c r="C14" s="492"/>
      <c r="D14" s="499"/>
      <c r="E14" s="499"/>
      <c r="F14" s="499"/>
      <c r="G14" s="496"/>
      <c r="H14" s="499"/>
      <c r="I14" s="499"/>
    </row>
    <row r="15" spans="1:9" ht="16.5" hidden="1" customHeight="1">
      <c r="A15" s="490" t="e">
        <f>'15. PIV 2.pielikums Fin. plāns'!#REF!</f>
        <v>#REF!</v>
      </c>
      <c r="B15" s="1150" t="e">
        <f>'15. PIV 2.pielikums Fin. plāns'!#REF!</f>
        <v>#REF!</v>
      </c>
      <c r="C15" s="493" t="s">
        <v>690</v>
      </c>
      <c r="D15" s="495">
        <f>'1.2.3.B. Partneris-3'!F13+'1.2.3.B. Partneris-3'!F23</f>
        <v>0</v>
      </c>
      <c r="E15" s="497" t="e">
        <f t="shared" ref="E15:E16" si="3">F15/D15</f>
        <v>#DIV/0!</v>
      </c>
      <c r="F15" s="495">
        <f>'1.2.3.B. Partneris-3'!H13+'1.2.3.B. Partneris-3'!H23</f>
        <v>0</v>
      </c>
      <c r="G15" s="496"/>
      <c r="H15" s="497" t="e">
        <f>I15/D15</f>
        <v>#DIV/0!</v>
      </c>
      <c r="I15" s="495">
        <f>IF('15. PIV 2.pielikums Fin. plāns'!$B$18=0,IF('15. PIV 2.pielikums Fin. plāns'!$B$17=0,F15,F15*'15. PIV 2.pielikums Fin. plāns'!$B$17/'8. AL budžets kopā'!#REF!),IF('15. PIV 2.pielikums Fin. plāns'!$B$17=0,F15*(1-'15. PIV 2.pielikums Fin. plāns'!$B$18/'8. AL budžets kopā'!#REF!),F15*('15. PIV 2.pielikums Fin. plāns'!$B$17-'15. PIV 2.pielikums Fin. plāns'!$B$18)/'8. AL budžets kopā'!#REF!))</f>
        <v>0</v>
      </c>
    </row>
    <row r="16" spans="1:9" ht="16.5" hidden="1" customHeight="1">
      <c r="A16" s="487" t="e">
        <f>'15. PIV 2.pielikums Fin. plāns'!#REF!</f>
        <v>#REF!</v>
      </c>
      <c r="B16" s="1151"/>
      <c r="C16" s="494" t="s">
        <v>691</v>
      </c>
      <c r="D16" s="498">
        <f>'1.2.3.A. Partneris-3'!F28+'1.2.3.C. Partneris-3'!F28</f>
        <v>0</v>
      </c>
      <c r="E16" s="497" t="e">
        <f t="shared" si="3"/>
        <v>#DIV/0!</v>
      </c>
      <c r="F16" s="498">
        <f>'1.2.3.A. Partneris-3'!H28+'1.2.3.C. Partneris-3'!H28</f>
        <v>0</v>
      </c>
      <c r="G16" s="496"/>
      <c r="H16" s="497" t="e">
        <f>I16/D16</f>
        <v>#DIV/0!</v>
      </c>
      <c r="I16" s="495">
        <f>IF('15. PIV 2.pielikums Fin. plāns'!$B$18=0,IF('15. PIV 2.pielikums Fin. plāns'!$B$17=0,F16,F16*'15. PIV 2.pielikums Fin. plāns'!$B$17/'8. AL budžets kopā'!#REF!),IF('15. PIV 2.pielikums Fin. plāns'!$B$17=0,F16*(1-'15. PIV 2.pielikums Fin. plāns'!$B$18/'8. AL budžets kopā'!#REF!),F16*('15. PIV 2.pielikums Fin. plāns'!$B$17-'15. PIV 2.pielikums Fin. plāns'!$B$18)/'8. AL budžets kopā'!#REF!))</f>
        <v>0</v>
      </c>
    </row>
    <row r="17" spans="1:12" ht="16.5" hidden="1" customHeight="1">
      <c r="A17" s="481" t="e">
        <f>'15. PIV 2.pielikums Fin. plāns'!#REF!</f>
        <v>#REF!</v>
      </c>
      <c r="B17" s="1152"/>
      <c r="C17" s="494" t="s">
        <v>692</v>
      </c>
      <c r="D17" s="498">
        <f>'1.2.3.B. Partneris-3'!F28-D15</f>
        <v>0</v>
      </c>
      <c r="E17" s="497" t="e">
        <f>F17/D17</f>
        <v>#DIV/0!</v>
      </c>
      <c r="F17" s="498">
        <f>'1.2.3.B. Partneris-3'!H28-F15</f>
        <v>0</v>
      </c>
      <c r="G17" s="496"/>
      <c r="H17" s="497" t="e">
        <f>I17/D17</f>
        <v>#DIV/0!</v>
      </c>
      <c r="I17" s="495">
        <f>IF('15. PIV 2.pielikums Fin. plāns'!$B$18=0,IF('15. PIV 2.pielikums Fin. plāns'!$B$17=0,F17,F17*'15. PIV 2.pielikums Fin. plāns'!$B$17/'8. AL budžets kopā'!#REF!),IF('15. PIV 2.pielikums Fin. plāns'!$B$17=0,F17*(1-'15. PIV 2.pielikums Fin. plāns'!$B$18/'8. AL budžets kopā'!#REF!),F17*('15. PIV 2.pielikums Fin. plāns'!$B$17-'15. PIV 2.pielikums Fin. plāns'!$B$18)/'8. AL budžets kopā'!#REF!))</f>
        <v>0</v>
      </c>
    </row>
    <row r="18" spans="1:12" ht="7.5" hidden="1" customHeight="1">
      <c r="A18" s="485"/>
      <c r="B18" s="486"/>
      <c r="C18" s="486"/>
      <c r="D18" s="500"/>
      <c r="E18" s="500"/>
      <c r="F18" s="500"/>
      <c r="G18" s="496"/>
      <c r="H18" s="500"/>
      <c r="I18" s="500"/>
    </row>
    <row r="19" spans="1:12" s="483" customFormat="1" ht="16.5" hidden="1" customHeight="1">
      <c r="A19" s="488" t="e">
        <f>'15. PIV 2.pielikums Fin. plāns'!#REF!</f>
        <v>#REF!</v>
      </c>
      <c r="B19" s="1150" t="e">
        <f>'15. PIV 2.pielikums Fin. plāns'!#REF!/'15. PIV 2.pielikums Fin. plāns'!#REF!</f>
        <v>#REF!</v>
      </c>
      <c r="C19" s="493" t="s">
        <v>690</v>
      </c>
      <c r="D19" s="498">
        <f>'1.3.1. Partneris-komersants-1'!F11+'1.3.1. Partneris-komersants-1'!F19</f>
        <v>0</v>
      </c>
      <c r="E19" s="497" t="e">
        <f t="shared" ref="E19:E28" si="4">F19/D19</f>
        <v>#DIV/0!</v>
      </c>
      <c r="F19" s="495">
        <f>'1.3.1. Partneris-komersants-1'!H11+'1.3.1. Partneris-komersants-1'!H19</f>
        <v>0</v>
      </c>
      <c r="G19" s="501"/>
      <c r="H19" s="497" t="e">
        <f>I19/D19</f>
        <v>#DIV/0!</v>
      </c>
      <c r="I19" s="495">
        <f>IF('15. PIV 2.pielikums Fin. plāns'!$B$18=0,IF('15. PIV 2.pielikums Fin. plāns'!$B$17=0,F19,F19*'15. PIV 2.pielikums Fin. plāns'!$B$17/'8. AL budžets kopā'!#REF!),IF('15. PIV 2.pielikums Fin. plāns'!$B$17=0,F19*(1-'15. PIV 2.pielikums Fin. plāns'!$B$18/'8. AL budžets kopā'!#REF!),F19*('15. PIV 2.pielikums Fin. plāns'!$B$17-'15. PIV 2.pielikums Fin. plāns'!$B$18)/'8. AL budžets kopā'!#REF!))</f>
        <v>0</v>
      </c>
      <c r="K19" s="11"/>
      <c r="L19" s="11"/>
    </row>
    <row r="20" spans="1:12" s="483" customFormat="1" ht="16.5" hidden="1" customHeight="1">
      <c r="A20" s="484" t="e">
        <f>'15. PIV 2.pielikums Fin. plāns'!#REF!</f>
        <v>#REF!</v>
      </c>
      <c r="B20" s="1152"/>
      <c r="C20" s="494" t="s">
        <v>693</v>
      </c>
      <c r="D20" s="498">
        <f>'1.3.1. Partneris-komersants-1'!F24-D19</f>
        <v>0</v>
      </c>
      <c r="E20" s="497" t="e">
        <f t="shared" si="4"/>
        <v>#DIV/0!</v>
      </c>
      <c r="F20" s="498">
        <f>'1.3.1. Partneris-komersants-1'!H24-F19</f>
        <v>0</v>
      </c>
      <c r="G20" s="501"/>
      <c r="H20" s="497" t="e">
        <f>I20/D20</f>
        <v>#DIV/0!</v>
      </c>
      <c r="I20" s="495">
        <f>IF('15. PIV 2.pielikums Fin. plāns'!$B$18=0,IF('15. PIV 2.pielikums Fin. plāns'!$B$17=0,F20,F20*'15. PIV 2.pielikums Fin. plāns'!$B$17/'8. AL budžets kopā'!#REF!),IF('15. PIV 2.pielikums Fin. plāns'!$B$17=0,F20*(1-'15. PIV 2.pielikums Fin. plāns'!$B$18/'8. AL budžets kopā'!#REF!),F20*('15. PIV 2.pielikums Fin. plāns'!$B$17-'15. PIV 2.pielikums Fin. plāns'!$B$18)/'8. AL budžets kopā'!#REF!))</f>
        <v>0</v>
      </c>
      <c r="K20" s="11"/>
      <c r="L20" s="11"/>
    </row>
    <row r="21" spans="1:12" ht="7.5" hidden="1" customHeight="1">
      <c r="A21" s="485"/>
      <c r="B21" s="489"/>
      <c r="C21" s="489"/>
      <c r="D21" s="502"/>
      <c r="E21" s="502"/>
      <c r="F21" s="502"/>
      <c r="G21" s="496"/>
      <c r="H21" s="502"/>
      <c r="I21" s="502"/>
    </row>
    <row r="22" spans="1:12" ht="16.5" hidden="1" customHeight="1">
      <c r="A22" s="488" t="e">
        <f>'15. PIV 2.pielikums Fin. plāns'!#REF!</f>
        <v>#REF!</v>
      </c>
      <c r="B22" s="1150" t="e">
        <f>'15. PIV 2.pielikums Fin. plāns'!#REF!/'15. PIV 2.pielikums Fin. plāns'!#REF!</f>
        <v>#REF!</v>
      </c>
      <c r="C22" s="493" t="s">
        <v>690</v>
      </c>
      <c r="D22" s="498">
        <f>'1.3.2. Partneris-komersants-2'!F11+'1.3.2. Partneris-komersants-2'!F19</f>
        <v>0</v>
      </c>
      <c r="E22" s="497" t="e">
        <f t="shared" si="4"/>
        <v>#DIV/0!</v>
      </c>
      <c r="F22" s="495">
        <f>'1.3.2. Partneris-komersants-2'!H11+'1.3.2. Partneris-komersants-2'!H19</f>
        <v>0</v>
      </c>
      <c r="G22" s="496"/>
      <c r="H22" s="497" t="e">
        <f>I22/D22</f>
        <v>#DIV/0!</v>
      </c>
      <c r="I22" s="495">
        <f>IF('15. PIV 2.pielikums Fin. plāns'!$B$18=0,IF('15. PIV 2.pielikums Fin. plāns'!$B$17=0,F22,F22*'15. PIV 2.pielikums Fin. plāns'!$B$17/'8. AL budžets kopā'!#REF!),IF('15. PIV 2.pielikums Fin. plāns'!$B$17=0,F22*(1-'15. PIV 2.pielikums Fin. plāns'!$B$18/'8. AL budžets kopā'!#REF!),F22*('15. PIV 2.pielikums Fin. plāns'!$B$17-'15. PIV 2.pielikums Fin. plāns'!$B$18)/'8. AL budžets kopā'!#REF!))</f>
        <v>0</v>
      </c>
    </row>
    <row r="23" spans="1:12" ht="16.5" hidden="1" customHeight="1">
      <c r="A23" s="484" t="e">
        <f>'15. PIV 2.pielikums Fin. plāns'!#REF!</f>
        <v>#REF!</v>
      </c>
      <c r="B23" s="1152"/>
      <c r="C23" s="494" t="s">
        <v>693</v>
      </c>
      <c r="D23" s="498">
        <f>'1.3.2. Partneris-komersants-2'!F24-D22</f>
        <v>0</v>
      </c>
      <c r="E23" s="497" t="e">
        <f t="shared" si="4"/>
        <v>#DIV/0!</v>
      </c>
      <c r="F23" s="498">
        <f>'1.3.2. Partneris-komersants-2'!H24-F22</f>
        <v>0</v>
      </c>
      <c r="G23" s="496"/>
      <c r="H23" s="497" t="e">
        <f>I23/D23</f>
        <v>#DIV/0!</v>
      </c>
      <c r="I23" s="495">
        <f>IF('15. PIV 2.pielikums Fin. plāns'!$B$18=0,IF('15. PIV 2.pielikums Fin. plāns'!$B$17=0,F23,F23*'15. PIV 2.pielikums Fin. plāns'!$B$17/'8. AL budžets kopā'!#REF!),IF('15. PIV 2.pielikums Fin. plāns'!$B$17=0,F23*(1-'15. PIV 2.pielikums Fin. plāns'!$B$18/'8. AL budžets kopā'!#REF!),F23*('15. PIV 2.pielikums Fin. plāns'!$B$17-'15. PIV 2.pielikums Fin. plāns'!$B$18)/'8. AL budžets kopā'!#REF!))</f>
        <v>0</v>
      </c>
    </row>
    <row r="24" spans="1:12" ht="7.5" hidden="1" customHeight="1">
      <c r="A24" s="485"/>
      <c r="B24" s="489"/>
      <c r="C24" s="489"/>
      <c r="D24" s="502"/>
      <c r="E24" s="502"/>
      <c r="F24" s="502"/>
      <c r="G24" s="496"/>
      <c r="H24" s="502"/>
      <c r="I24" s="502"/>
    </row>
    <row r="25" spans="1:12" s="483" customFormat="1" ht="16.5" hidden="1" customHeight="1">
      <c r="A25" s="488" t="e">
        <f>'15. PIV 2.pielikums Fin. plāns'!#REF!</f>
        <v>#REF!</v>
      </c>
      <c r="B25" s="1150" t="e">
        <f>'15. PIV 2.pielikums Fin. plāns'!#REF!/'15. PIV 2.pielikums Fin. plāns'!#REF!</f>
        <v>#REF!</v>
      </c>
      <c r="C25" s="493" t="s">
        <v>690</v>
      </c>
      <c r="D25" s="498">
        <f>'1.3.3. Partneris-komersants-3'!F11+'1.3.3. Partneris-komersants-3'!F19</f>
        <v>0</v>
      </c>
      <c r="E25" s="497" t="e">
        <f t="shared" si="4"/>
        <v>#DIV/0!</v>
      </c>
      <c r="F25" s="495">
        <f>'1.3.3. Partneris-komersants-3'!H11+'1.3.3. Partneris-komersants-3'!H19</f>
        <v>0</v>
      </c>
      <c r="G25" s="501"/>
      <c r="H25" s="497" t="e">
        <f>I25/D25</f>
        <v>#DIV/0!</v>
      </c>
      <c r="I25" s="495">
        <f>IF('15. PIV 2.pielikums Fin. plāns'!$B$18=0,IF('15. PIV 2.pielikums Fin. plāns'!$B$17=0,F25,F25*'15. PIV 2.pielikums Fin. plāns'!$B$17/'8. AL budžets kopā'!#REF!),IF('15. PIV 2.pielikums Fin. plāns'!$B$17=0,F25*(1-'15. PIV 2.pielikums Fin. plāns'!$B$18/'8. AL budžets kopā'!#REF!),F25*('15. PIV 2.pielikums Fin. plāns'!$B$17-'15. PIV 2.pielikums Fin. plāns'!$B$18)/'8. AL budžets kopā'!#REF!))</f>
        <v>0</v>
      </c>
      <c r="K25" s="11"/>
      <c r="L25" s="11"/>
    </row>
    <row r="26" spans="1:12" ht="16.5" hidden="1" customHeight="1">
      <c r="A26" s="508" t="e">
        <f>'15. PIV 2.pielikums Fin. plāns'!#REF!</f>
        <v>#REF!</v>
      </c>
      <c r="B26" s="1151"/>
      <c r="C26" s="509" t="s">
        <v>693</v>
      </c>
      <c r="D26" s="510">
        <f>'1.3.3. Partneris-komersants-3'!F24-D25</f>
        <v>0</v>
      </c>
      <c r="E26" s="511" t="e">
        <f t="shared" si="4"/>
        <v>#DIV/0!</v>
      </c>
      <c r="F26" s="510">
        <f>'1.3.3. Partneris-komersants-3'!H24-F25</f>
        <v>0</v>
      </c>
      <c r="G26" s="496"/>
      <c r="H26" s="511" t="e">
        <f>I26/D26</f>
        <v>#DIV/0!</v>
      </c>
      <c r="I26" s="495">
        <f>IF('15. PIV 2.pielikums Fin. plāns'!$B$18=0,IF('15. PIV 2.pielikums Fin. plāns'!$B$17=0,F26,F26*'15. PIV 2.pielikums Fin. plāns'!$B$17/'8. AL budžets kopā'!#REF!),IF('15. PIV 2.pielikums Fin. plāns'!$B$17=0,F26*(1-'15. PIV 2.pielikums Fin. plāns'!$B$18/'8. AL budžets kopā'!#REF!),F26*('15. PIV 2.pielikums Fin. plāns'!$B$17-'15. PIV 2.pielikums Fin. plāns'!$B$18)/'8. AL budžets kopā'!#REF!))</f>
        <v>0</v>
      </c>
    </row>
    <row r="27" spans="1:12" ht="7.5" customHeight="1">
      <c r="A27" s="514"/>
      <c r="B27" s="515"/>
      <c r="C27" s="515"/>
      <c r="D27" s="515"/>
      <c r="E27" s="515"/>
      <c r="F27" s="515"/>
      <c r="G27" s="516"/>
      <c r="H27" s="515"/>
      <c r="I27" s="517"/>
    </row>
    <row r="28" spans="1:12" ht="21" customHeight="1">
      <c r="C28" s="512" t="s">
        <v>2</v>
      </c>
      <c r="D28" s="513">
        <f>SUM(D4:D5)</f>
        <v>0</v>
      </c>
      <c r="E28" s="543" t="e">
        <f t="shared" si="4"/>
        <v>#DIV/0!</v>
      </c>
      <c r="F28" s="513">
        <f>SUM(F3:F5,F7:F9,F11:F13,F15:F17,F19:F20,F22:F23,F25:F26)</f>
        <v>0</v>
      </c>
      <c r="G28" s="544"/>
      <c r="H28" s="543" t="e">
        <f>I28/D28</f>
        <v>#DIV/0!</v>
      </c>
      <c r="I28" s="513">
        <f>SUM(I4:I5)</f>
        <v>0</v>
      </c>
    </row>
  </sheetData>
  <sheetProtection algorithmName="SHA-512" hashValue="R/BGtWPutNAMoJmSKdgWQpVvIIB31rPDv+0rmHOVW2PTp71a7JWG/+uSgCMiNXrwJZ8outP31ToSnsd4oQKIPQ==" saltValue="M/JkYMP2/TKNiwgkrNp0EQ==" spinCount="100000" sheet="1" objects="1" scenarios="1" formatCells="0" formatColumns="0" formatRows="0"/>
  <dataConsolidate/>
  <mergeCells count="8">
    <mergeCell ref="A1:B1"/>
    <mergeCell ref="B25:B26"/>
    <mergeCell ref="B19:B20"/>
    <mergeCell ref="B22:B23"/>
    <mergeCell ref="B7:B9"/>
    <mergeCell ref="B11:B13"/>
    <mergeCell ref="B15:B17"/>
    <mergeCell ref="B4:B5"/>
  </mergeCells>
  <pageMargins left="0.7" right="0.7" top="0.75" bottom="0.75" header="0.3" footer="0.3"/>
  <pageSetup paperSize="9" orientation="portrait" horizontalDpi="4294967294"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BQ413"/>
  <sheetViews>
    <sheetView showGridLines="0" zoomScale="90" zoomScaleNormal="90" workbookViewId="0">
      <pane xSplit="2" ySplit="4" topLeftCell="C5" activePane="bottomRight" state="frozen"/>
      <selection activeCell="H43" sqref="H43"/>
      <selection pane="topRight" activeCell="H43" sqref="H43"/>
      <selection pane="bottomLeft" activeCell="H43" sqref="H43"/>
      <selection pane="bottomRight" sqref="A1:B1"/>
    </sheetView>
  </sheetViews>
  <sheetFormatPr defaultRowHeight="12.75"/>
  <cols>
    <col min="1" max="1" width="8.42578125" style="39" customWidth="1"/>
    <col min="2" max="2" width="64.140625" style="39" customWidth="1"/>
    <col min="3" max="3" width="10.28515625" style="39" customWidth="1"/>
    <col min="4" max="4" width="12.140625" style="39" customWidth="1"/>
    <col min="5" max="5" width="9.42578125" style="39" customWidth="1"/>
    <col min="6" max="6" width="12.140625" style="39" customWidth="1"/>
    <col min="7" max="7" width="13.28515625" style="39" customWidth="1"/>
    <col min="8" max="8" width="12.42578125" style="39" customWidth="1"/>
    <col min="9" max="10" width="12.85546875" style="39" customWidth="1"/>
    <col min="11" max="26" width="11.28515625" style="39" customWidth="1"/>
    <col min="27" max="69" width="9.140625" style="69"/>
    <col min="70" max="16384" width="9.140625" style="39"/>
  </cols>
  <sheetData>
    <row r="1" spans="1:69" s="417" customFormat="1" ht="27" customHeight="1">
      <c r="A1" s="1008" t="s">
        <v>510</v>
      </c>
      <c r="B1" s="1008"/>
      <c r="D1" s="1014" t="s">
        <v>748</v>
      </c>
      <c r="E1" s="1014"/>
      <c r="F1" s="1014"/>
      <c r="G1" s="1014"/>
      <c r="H1" s="1014"/>
      <c r="I1" s="1014"/>
      <c r="J1" s="1014"/>
      <c r="K1" s="1014"/>
      <c r="L1" s="1014"/>
      <c r="M1" s="1014"/>
      <c r="N1" s="1014"/>
      <c r="O1" s="1014"/>
      <c r="P1" s="1014"/>
      <c r="Q1" s="1014"/>
      <c r="R1" s="1014"/>
      <c r="S1" s="1014"/>
      <c r="T1" s="1014"/>
      <c r="U1" s="1014"/>
      <c r="V1" s="1014"/>
      <c r="W1" s="416"/>
      <c r="X1" s="416"/>
      <c r="Y1" s="416"/>
      <c r="Z1" s="416"/>
      <c r="AA1" s="416"/>
      <c r="AB1" s="416"/>
      <c r="AC1" s="416"/>
      <c r="AD1" s="416"/>
      <c r="AE1" s="416"/>
      <c r="AF1" s="416"/>
      <c r="AG1" s="416"/>
      <c r="AH1" s="416"/>
      <c r="AI1" s="416"/>
      <c r="AJ1" s="416"/>
      <c r="AK1" s="416"/>
      <c r="AL1" s="416"/>
      <c r="AM1" s="416"/>
      <c r="AN1" s="416"/>
      <c r="AO1" s="416"/>
      <c r="AP1" s="416"/>
      <c r="AQ1" s="416"/>
      <c r="AR1" s="416"/>
      <c r="AS1" s="416"/>
      <c r="AT1" s="416"/>
      <c r="AU1" s="416"/>
      <c r="AV1" s="416"/>
      <c r="AW1" s="416"/>
      <c r="AX1" s="416"/>
      <c r="AY1" s="416"/>
      <c r="AZ1" s="416"/>
      <c r="BA1" s="416"/>
      <c r="BB1" s="416"/>
      <c r="BC1" s="416"/>
      <c r="BD1" s="416"/>
      <c r="BE1" s="416"/>
      <c r="BF1" s="416"/>
      <c r="BG1" s="416"/>
      <c r="BH1" s="416"/>
      <c r="BI1" s="416"/>
      <c r="BJ1" s="416"/>
      <c r="BK1" s="416"/>
      <c r="BL1" s="416"/>
      <c r="BM1" s="416"/>
      <c r="BN1" s="416"/>
      <c r="BO1" s="416"/>
      <c r="BP1" s="416"/>
      <c r="BQ1" s="416"/>
    </row>
    <row r="2" spans="1:69" ht="24.95" customHeight="1">
      <c r="A2" s="1009" t="s">
        <v>444</v>
      </c>
      <c r="B2" s="1009"/>
      <c r="C2" s="1009"/>
      <c r="D2" s="69"/>
      <c r="E2" s="69"/>
      <c r="F2" s="69"/>
      <c r="G2" s="69"/>
      <c r="H2" s="69"/>
      <c r="I2" s="69"/>
      <c r="J2" s="69"/>
      <c r="K2" s="69"/>
      <c r="L2" s="69"/>
      <c r="M2" s="69"/>
      <c r="N2" s="69"/>
      <c r="O2" s="69"/>
      <c r="P2" s="69"/>
      <c r="Q2" s="69"/>
      <c r="R2" s="69"/>
      <c r="S2" s="69"/>
      <c r="T2" s="69"/>
      <c r="U2" s="69"/>
      <c r="V2" s="69"/>
      <c r="W2" s="69"/>
      <c r="X2" s="69"/>
      <c r="Y2" s="69"/>
      <c r="Z2" s="69"/>
    </row>
    <row r="3" spans="1:69">
      <c r="A3" s="1010" t="s">
        <v>162</v>
      </c>
      <c r="B3" s="1011" t="s">
        <v>191</v>
      </c>
      <c r="C3" s="1012" t="s">
        <v>454</v>
      </c>
      <c r="D3" s="1013" t="s">
        <v>192</v>
      </c>
      <c r="E3" s="1013"/>
      <c r="F3" s="1013" t="s">
        <v>213</v>
      </c>
      <c r="G3" s="1013"/>
      <c r="H3" s="938"/>
      <c r="I3" s="1013" t="s">
        <v>398</v>
      </c>
      <c r="J3" s="1013"/>
      <c r="K3" s="1013" t="str">
        <f>'Dati par projektu'!C9</f>
        <v>Izvēlieties gadu</v>
      </c>
      <c r="L3" s="1013"/>
      <c r="M3" s="1015" t="str">
        <f>IF(OR(K3&gt;=2022,K3="X"),"X",K3+1)</f>
        <v>X</v>
      </c>
      <c r="N3" s="1015"/>
      <c r="O3" s="1015" t="str">
        <f t="shared" ref="O3" si="0">IF(OR(M3&gt;=2022,M3="X"),"X",M3+1)</f>
        <v>X</v>
      </c>
      <c r="P3" s="1015"/>
      <c r="Q3" s="1015" t="str">
        <f t="shared" ref="Q3" si="1">IF(OR(O3&gt;=2022,O3="X"),"X",O3+1)</f>
        <v>X</v>
      </c>
      <c r="R3" s="1015"/>
      <c r="S3" s="1015" t="str">
        <f t="shared" ref="S3" si="2">IF(OR(Q3&gt;=2022,Q3="X"),"X",Q3+1)</f>
        <v>X</v>
      </c>
      <c r="T3" s="1015"/>
      <c r="U3" s="1015" t="str">
        <f t="shared" ref="U3" si="3">IF(OR(S3&gt;=2022,S3="X"),"X",S3+1)</f>
        <v>X</v>
      </c>
      <c r="V3" s="1015"/>
      <c r="W3" s="1015" t="str">
        <f t="shared" ref="W3" si="4">IF(OR(U3&gt;=2022,U3="X"),"X",U3+1)</f>
        <v>X</v>
      </c>
      <c r="X3" s="1015"/>
      <c r="Y3" s="1015" t="str">
        <f t="shared" ref="Y3" si="5">IF(OR(W3&gt;=2022,W3="X"),"X",W3+1)</f>
        <v>X</v>
      </c>
      <c r="Z3" s="1015"/>
      <c r="AF3" s="419"/>
      <c r="AG3" s="419"/>
      <c r="AH3" s="419"/>
      <c r="AI3" s="419"/>
      <c r="AJ3" s="419"/>
      <c r="AK3" s="419"/>
      <c r="AL3" s="419"/>
      <c r="AM3" s="419"/>
      <c r="AN3" s="419"/>
      <c r="AO3" s="419"/>
      <c r="AP3" s="419"/>
      <c r="AQ3" s="419"/>
      <c r="AR3" s="419"/>
      <c r="AS3" s="419"/>
      <c r="AT3" s="419"/>
      <c r="AU3" s="419"/>
      <c r="AW3" s="420">
        <v>0.55000000000000004</v>
      </c>
    </row>
    <row r="4" spans="1:69" ht="38.25">
      <c r="A4" s="1010"/>
      <c r="B4" s="1011" t="s">
        <v>195</v>
      </c>
      <c r="C4" s="1012"/>
      <c r="D4" s="937" t="s">
        <v>179</v>
      </c>
      <c r="E4" s="937" t="s">
        <v>15</v>
      </c>
      <c r="F4" s="937" t="s">
        <v>193</v>
      </c>
      <c r="G4" s="937" t="s">
        <v>194</v>
      </c>
      <c r="H4" s="938" t="s">
        <v>216</v>
      </c>
      <c r="I4" s="422" t="s">
        <v>214</v>
      </c>
      <c r="J4" s="422" t="s">
        <v>215</v>
      </c>
      <c r="K4" s="422" t="s">
        <v>214</v>
      </c>
      <c r="L4" s="422" t="s">
        <v>215</v>
      </c>
      <c r="M4" s="422" t="s">
        <v>214</v>
      </c>
      <c r="N4" s="422" t="s">
        <v>215</v>
      </c>
      <c r="O4" s="422" t="s">
        <v>214</v>
      </c>
      <c r="P4" s="422" t="s">
        <v>215</v>
      </c>
      <c r="Q4" s="422" t="s">
        <v>214</v>
      </c>
      <c r="R4" s="422" t="s">
        <v>215</v>
      </c>
      <c r="S4" s="422" t="s">
        <v>214</v>
      </c>
      <c r="T4" s="422" t="s">
        <v>215</v>
      </c>
      <c r="U4" s="422" t="s">
        <v>214</v>
      </c>
      <c r="V4" s="422" t="s">
        <v>215</v>
      </c>
      <c r="W4" s="422" t="s">
        <v>214</v>
      </c>
      <c r="X4" s="422" t="s">
        <v>215</v>
      </c>
      <c r="Y4" s="422" t="s">
        <v>214</v>
      </c>
      <c r="Z4" s="422" t="s">
        <v>215</v>
      </c>
      <c r="AF4" s="419"/>
      <c r="AG4" s="419"/>
      <c r="AH4" s="419"/>
      <c r="AI4" s="419"/>
      <c r="AJ4" s="419"/>
      <c r="AK4" s="419"/>
      <c r="AL4" s="419"/>
      <c r="AM4" s="419"/>
      <c r="AN4" s="419"/>
      <c r="AO4" s="419"/>
      <c r="AP4" s="419"/>
      <c r="AQ4" s="419"/>
      <c r="AR4" s="419"/>
      <c r="AS4" s="419"/>
      <c r="AT4" s="419"/>
      <c r="AU4" s="419"/>
      <c r="AW4" s="420">
        <v>0.45</v>
      </c>
    </row>
    <row r="5" spans="1:69" s="34" customFormat="1" ht="13.5" customHeight="1">
      <c r="A5" s="939" t="s">
        <v>160</v>
      </c>
      <c r="B5" s="940" t="s">
        <v>713</v>
      </c>
      <c r="C5" s="945">
        <v>0.85</v>
      </c>
      <c r="D5" s="428">
        <f>SUM(F5:G5)</f>
        <v>0</v>
      </c>
      <c r="E5" s="943" t="e">
        <f t="shared" ref="E5:E35" si="6">D5/$D$35</f>
        <v>#DIV/0!</v>
      </c>
      <c r="F5" s="428">
        <f>SUM(I5,K5,M5,O5,Q5,S5,U5,W5,Y5)</f>
        <v>0</v>
      </c>
      <c r="G5" s="428">
        <f>SUM(J5,L5,N5,P5,R5,T5,V5,X5,Z5)</f>
        <v>0</v>
      </c>
      <c r="H5" s="428">
        <f>IF(C5&lt;1,F5*C5*'17.1.PIV 4. piel. turpinājums'!$C$22,0)</f>
        <v>0</v>
      </c>
      <c r="I5" s="435">
        <v>0</v>
      </c>
      <c r="J5" s="333"/>
      <c r="K5" s="435">
        <v>0</v>
      </c>
      <c r="L5" s="333"/>
      <c r="M5" s="435">
        <v>0</v>
      </c>
      <c r="N5" s="333"/>
      <c r="O5" s="435">
        <v>0</v>
      </c>
      <c r="P5" s="333"/>
      <c r="Q5" s="435">
        <v>0</v>
      </c>
      <c r="R5" s="333"/>
      <c r="S5" s="435">
        <v>0</v>
      </c>
      <c r="T5" s="333"/>
      <c r="U5" s="435">
        <v>0</v>
      </c>
      <c r="V5" s="333"/>
      <c r="W5" s="435">
        <v>0</v>
      </c>
      <c r="X5" s="333"/>
      <c r="Y5" s="435">
        <v>0</v>
      </c>
      <c r="Z5" s="333"/>
      <c r="AA5" s="69"/>
      <c r="AB5" s="69"/>
      <c r="AC5" s="69"/>
      <c r="AD5" s="69"/>
      <c r="AE5" s="69"/>
      <c r="AF5" s="419"/>
      <c r="AG5" s="419"/>
      <c r="AH5" s="419"/>
      <c r="AI5" s="419"/>
      <c r="AJ5" s="419"/>
      <c r="AK5" s="419"/>
      <c r="AL5" s="419"/>
      <c r="AM5" s="419"/>
      <c r="AN5" s="419"/>
      <c r="AO5" s="419"/>
      <c r="AP5" s="419"/>
      <c r="AQ5" s="419"/>
      <c r="AR5" s="419"/>
      <c r="AS5" s="419"/>
      <c r="AT5" s="419"/>
      <c r="AU5" s="419"/>
      <c r="AV5" s="69"/>
      <c r="AW5" s="420">
        <v>0.35</v>
      </c>
      <c r="AX5" s="69"/>
      <c r="AY5" s="69"/>
      <c r="AZ5" s="69"/>
      <c r="BA5" s="69"/>
      <c r="BB5" s="69"/>
      <c r="BC5" s="69"/>
      <c r="BD5" s="69"/>
      <c r="BE5" s="69"/>
      <c r="BF5" s="69"/>
      <c r="BG5" s="69"/>
      <c r="BH5" s="69"/>
      <c r="BI5" s="69"/>
      <c r="BJ5" s="69"/>
      <c r="BK5" s="69"/>
      <c r="BL5" s="69"/>
      <c r="BM5" s="69"/>
      <c r="BN5" s="69"/>
      <c r="BO5" s="69"/>
      <c r="BP5" s="69"/>
      <c r="BQ5" s="69"/>
    </row>
    <row r="6" spans="1:69" ht="13.5" customHeight="1">
      <c r="A6" s="939" t="s">
        <v>159</v>
      </c>
      <c r="B6" s="940" t="s">
        <v>487</v>
      </c>
      <c r="C6" s="945">
        <v>0.85</v>
      </c>
      <c r="D6" s="426">
        <f t="shared" ref="D6:D33" si="7">SUM(F6:G6)</f>
        <v>0</v>
      </c>
      <c r="E6" s="943" t="e">
        <f t="shared" si="6"/>
        <v>#DIV/0!</v>
      </c>
      <c r="F6" s="426">
        <f t="shared" ref="F6:G33" si="8">SUM(I6,K6,M6,O6,Q6,S6,U6,W6,Y6)</f>
        <v>0</v>
      </c>
      <c r="G6" s="426">
        <f t="shared" si="8"/>
        <v>0</v>
      </c>
      <c r="H6" s="426">
        <f>IF(C6&lt;1,F6*C6*'17.1.PIV 4. piel. turpinājums'!$C$22,0)</f>
        <v>0</v>
      </c>
      <c r="I6" s="435">
        <f>SUM(I7)</f>
        <v>0</v>
      </c>
      <c r="J6" s="435">
        <f t="shared" ref="J6:Z6" si="9">SUM(J7)</f>
        <v>0</v>
      </c>
      <c r="K6" s="435">
        <f t="shared" si="9"/>
        <v>0</v>
      </c>
      <c r="L6" s="435">
        <f t="shared" si="9"/>
        <v>0</v>
      </c>
      <c r="M6" s="435">
        <f t="shared" si="9"/>
        <v>0</v>
      </c>
      <c r="N6" s="435">
        <f t="shared" si="9"/>
        <v>0</v>
      </c>
      <c r="O6" s="435">
        <f t="shared" si="9"/>
        <v>0</v>
      </c>
      <c r="P6" s="435">
        <f t="shared" si="9"/>
        <v>0</v>
      </c>
      <c r="Q6" s="435">
        <f t="shared" si="9"/>
        <v>0</v>
      </c>
      <c r="R6" s="435">
        <f t="shared" si="9"/>
        <v>0</v>
      </c>
      <c r="S6" s="435">
        <f t="shared" si="9"/>
        <v>0</v>
      </c>
      <c r="T6" s="435">
        <f t="shared" si="9"/>
        <v>0</v>
      </c>
      <c r="U6" s="435">
        <f t="shared" si="9"/>
        <v>0</v>
      </c>
      <c r="V6" s="435">
        <f t="shared" si="9"/>
        <v>0</v>
      </c>
      <c r="W6" s="435">
        <f t="shared" si="9"/>
        <v>0</v>
      </c>
      <c r="X6" s="435">
        <f t="shared" si="9"/>
        <v>0</v>
      </c>
      <c r="Y6" s="435">
        <f t="shared" si="9"/>
        <v>0</v>
      </c>
      <c r="Z6" s="435">
        <f t="shared" si="9"/>
        <v>0</v>
      </c>
      <c r="AF6" s="419"/>
      <c r="AG6" s="419"/>
      <c r="AH6" s="419"/>
      <c r="AI6" s="419"/>
      <c r="AJ6" s="419"/>
      <c r="AK6" s="419"/>
      <c r="AL6" s="419"/>
      <c r="AM6" s="419"/>
      <c r="AN6" s="419"/>
      <c r="AO6" s="419"/>
      <c r="AP6" s="419"/>
      <c r="AQ6" s="419"/>
      <c r="AR6" s="419"/>
      <c r="AS6" s="419"/>
      <c r="AT6" s="419"/>
      <c r="AU6" s="419"/>
      <c r="AW6" s="218"/>
    </row>
    <row r="7" spans="1:69" ht="13.5" customHeight="1">
      <c r="A7" s="941" t="s">
        <v>14</v>
      </c>
      <c r="B7" s="469" t="s">
        <v>750</v>
      </c>
      <c r="C7" s="946">
        <v>0.85</v>
      </c>
      <c r="D7" s="666">
        <f t="shared" si="7"/>
        <v>0</v>
      </c>
      <c r="E7" s="944" t="e">
        <f t="shared" si="6"/>
        <v>#DIV/0!</v>
      </c>
      <c r="F7" s="666">
        <f t="shared" si="8"/>
        <v>0</v>
      </c>
      <c r="G7" s="666">
        <f t="shared" si="8"/>
        <v>0</v>
      </c>
      <c r="H7" s="666">
        <f>IF(C7&lt;1,F7*C7*'17.1.PIV 4. piel. turpinājums'!$C$22,0)</f>
        <v>0</v>
      </c>
      <c r="I7" s="435">
        <v>0</v>
      </c>
      <c r="J7" s="531"/>
      <c r="K7" s="435">
        <v>0</v>
      </c>
      <c r="L7" s="531"/>
      <c r="M7" s="435">
        <v>0</v>
      </c>
      <c r="N7" s="531"/>
      <c r="O7" s="435">
        <v>0</v>
      </c>
      <c r="P7" s="531"/>
      <c r="Q7" s="435">
        <v>0</v>
      </c>
      <c r="R7" s="531"/>
      <c r="S7" s="435">
        <v>0</v>
      </c>
      <c r="T7" s="531"/>
      <c r="U7" s="435">
        <v>0</v>
      </c>
      <c r="V7" s="531"/>
      <c r="W7" s="435">
        <v>0</v>
      </c>
      <c r="X7" s="531"/>
      <c r="Y7" s="435">
        <v>0</v>
      </c>
      <c r="Z7" s="531"/>
      <c r="AF7" s="419"/>
      <c r="AG7" s="419"/>
      <c r="AH7" s="419"/>
      <c r="AI7" s="419"/>
      <c r="AJ7" s="419"/>
      <c r="AK7" s="419"/>
      <c r="AL7" s="419"/>
      <c r="AM7" s="419"/>
      <c r="AN7" s="419"/>
      <c r="AO7" s="419"/>
      <c r="AP7" s="419"/>
      <c r="AQ7" s="419"/>
      <c r="AR7" s="419"/>
      <c r="AS7" s="419"/>
      <c r="AT7" s="419"/>
      <c r="AU7" s="419"/>
      <c r="AW7" s="218"/>
    </row>
    <row r="8" spans="1:69" ht="13.5" customHeight="1">
      <c r="A8" s="939" t="s">
        <v>712</v>
      </c>
      <c r="B8" s="940" t="s">
        <v>237</v>
      </c>
      <c r="C8" s="945">
        <v>0.85</v>
      </c>
      <c r="D8" s="428">
        <f t="shared" si="7"/>
        <v>0</v>
      </c>
      <c r="E8" s="943" t="e">
        <f t="shared" si="6"/>
        <v>#DIV/0!</v>
      </c>
      <c r="F8" s="428">
        <f t="shared" si="8"/>
        <v>0</v>
      </c>
      <c r="G8" s="428">
        <f t="shared" si="8"/>
        <v>0</v>
      </c>
      <c r="H8" s="428">
        <f>IF(C8&lt;1,F8*C8*'17.1.PIV 4. piel. turpinājums'!$C$22,0)</f>
        <v>0</v>
      </c>
      <c r="I8" s="435">
        <f>SUM(I9)</f>
        <v>0</v>
      </c>
      <c r="J8" s="435">
        <f t="shared" ref="J8:Z8" si="10">SUM(J9)</f>
        <v>0</v>
      </c>
      <c r="K8" s="435">
        <f t="shared" si="10"/>
        <v>0</v>
      </c>
      <c r="L8" s="435">
        <f t="shared" si="10"/>
        <v>0</v>
      </c>
      <c r="M8" s="435">
        <f t="shared" si="10"/>
        <v>0</v>
      </c>
      <c r="N8" s="435">
        <f t="shared" si="10"/>
        <v>0</v>
      </c>
      <c r="O8" s="435">
        <f t="shared" si="10"/>
        <v>0</v>
      </c>
      <c r="P8" s="435">
        <f t="shared" si="10"/>
        <v>0</v>
      </c>
      <c r="Q8" s="435">
        <f t="shared" si="10"/>
        <v>0</v>
      </c>
      <c r="R8" s="435">
        <f t="shared" si="10"/>
        <v>0</v>
      </c>
      <c r="S8" s="435">
        <f t="shared" si="10"/>
        <v>0</v>
      </c>
      <c r="T8" s="435">
        <f t="shared" si="10"/>
        <v>0</v>
      </c>
      <c r="U8" s="435">
        <f t="shared" si="10"/>
        <v>0</v>
      </c>
      <c r="V8" s="435">
        <f t="shared" si="10"/>
        <v>0</v>
      </c>
      <c r="W8" s="435">
        <f t="shared" si="10"/>
        <v>0</v>
      </c>
      <c r="X8" s="435">
        <f t="shared" si="10"/>
        <v>0</v>
      </c>
      <c r="Y8" s="435">
        <f t="shared" si="10"/>
        <v>0</v>
      </c>
      <c r="Z8" s="435">
        <f t="shared" si="10"/>
        <v>0</v>
      </c>
      <c r="AF8" s="419"/>
      <c r="AG8" s="419"/>
      <c r="AH8" s="419"/>
      <c r="AI8" s="419"/>
      <c r="AJ8" s="419"/>
      <c r="AK8" s="419"/>
      <c r="AL8" s="419"/>
      <c r="AM8" s="419"/>
      <c r="AN8" s="419"/>
      <c r="AO8" s="419"/>
      <c r="AP8" s="419"/>
      <c r="AQ8" s="419"/>
      <c r="AR8" s="419"/>
      <c r="AS8" s="419"/>
      <c r="AT8" s="419"/>
      <c r="AU8" s="419"/>
      <c r="AW8" s="218"/>
    </row>
    <row r="9" spans="1:69" ht="13.5" customHeight="1">
      <c r="A9" s="939" t="s">
        <v>105</v>
      </c>
      <c r="B9" s="940" t="s">
        <v>239</v>
      </c>
      <c r="C9" s="945">
        <v>0.85</v>
      </c>
      <c r="D9" s="428">
        <f t="shared" si="7"/>
        <v>0</v>
      </c>
      <c r="E9" s="943" t="e">
        <f t="shared" si="6"/>
        <v>#DIV/0!</v>
      </c>
      <c r="F9" s="428">
        <f t="shared" si="8"/>
        <v>0</v>
      </c>
      <c r="G9" s="428">
        <f t="shared" si="8"/>
        <v>0</v>
      </c>
      <c r="H9" s="428">
        <f>IF(C9&lt;1,F9*C9*'17.1.PIV 4. piel. turpinājums'!$C$22,0)</f>
        <v>0</v>
      </c>
      <c r="I9" s="435">
        <f>SUM(I10:I11)</f>
        <v>0</v>
      </c>
      <c r="J9" s="435">
        <f t="shared" ref="J9:Z9" si="11">SUM(J10:J11)</f>
        <v>0</v>
      </c>
      <c r="K9" s="435">
        <f t="shared" si="11"/>
        <v>0</v>
      </c>
      <c r="L9" s="435">
        <f t="shared" si="11"/>
        <v>0</v>
      </c>
      <c r="M9" s="435">
        <f t="shared" si="11"/>
        <v>0</v>
      </c>
      <c r="N9" s="435">
        <f t="shared" si="11"/>
        <v>0</v>
      </c>
      <c r="O9" s="435">
        <f t="shared" si="11"/>
        <v>0</v>
      </c>
      <c r="P9" s="435">
        <f t="shared" si="11"/>
        <v>0</v>
      </c>
      <c r="Q9" s="435">
        <f t="shared" si="11"/>
        <v>0</v>
      </c>
      <c r="R9" s="435">
        <f t="shared" si="11"/>
        <v>0</v>
      </c>
      <c r="S9" s="435">
        <f t="shared" si="11"/>
        <v>0</v>
      </c>
      <c r="T9" s="435">
        <f t="shared" si="11"/>
        <v>0</v>
      </c>
      <c r="U9" s="435">
        <f t="shared" si="11"/>
        <v>0</v>
      </c>
      <c r="V9" s="435">
        <f t="shared" si="11"/>
        <v>0</v>
      </c>
      <c r="W9" s="435">
        <f t="shared" si="11"/>
        <v>0</v>
      </c>
      <c r="X9" s="435">
        <f t="shared" si="11"/>
        <v>0</v>
      </c>
      <c r="Y9" s="435">
        <f t="shared" si="11"/>
        <v>0</v>
      </c>
      <c r="Z9" s="435">
        <f t="shared" si="11"/>
        <v>0</v>
      </c>
      <c r="AF9" s="419"/>
      <c r="AG9" s="419"/>
      <c r="AH9" s="419"/>
      <c r="AI9" s="419"/>
      <c r="AJ9" s="419"/>
      <c r="AK9" s="419"/>
      <c r="AL9" s="419"/>
      <c r="AM9" s="419"/>
      <c r="AN9" s="419"/>
      <c r="AO9" s="419"/>
      <c r="AP9" s="419"/>
      <c r="AQ9" s="419"/>
      <c r="AR9" s="419"/>
      <c r="AS9" s="419"/>
      <c r="AT9" s="419"/>
      <c r="AU9" s="419"/>
      <c r="AW9" s="218"/>
    </row>
    <row r="10" spans="1:69" ht="13.5" customHeight="1">
      <c r="A10" s="941" t="s">
        <v>717</v>
      </c>
      <c r="B10" s="469" t="s">
        <v>714</v>
      </c>
      <c r="C10" s="946">
        <v>0.85</v>
      </c>
      <c r="D10" s="439">
        <f t="shared" si="7"/>
        <v>0</v>
      </c>
      <c r="E10" s="944" t="e">
        <f t="shared" si="6"/>
        <v>#DIV/0!</v>
      </c>
      <c r="F10" s="439">
        <f t="shared" si="8"/>
        <v>0</v>
      </c>
      <c r="G10" s="439">
        <f t="shared" si="8"/>
        <v>0</v>
      </c>
      <c r="H10" s="439">
        <f>IF(C10&lt;1,F10*C10*'17.1.PIV 4. piel. turpinājums'!$C$22,0)</f>
        <v>0</v>
      </c>
      <c r="I10" s="531"/>
      <c r="J10" s="531"/>
      <c r="K10" s="531"/>
      <c r="L10" s="531"/>
      <c r="M10" s="531"/>
      <c r="N10" s="531"/>
      <c r="O10" s="531"/>
      <c r="P10" s="531"/>
      <c r="Q10" s="531"/>
      <c r="R10" s="531"/>
      <c r="S10" s="531"/>
      <c r="T10" s="531"/>
      <c r="U10" s="531"/>
      <c r="V10" s="531"/>
      <c r="W10" s="531"/>
      <c r="X10" s="531"/>
      <c r="Y10" s="531"/>
      <c r="Z10" s="531"/>
      <c r="AF10" s="419"/>
      <c r="AG10" s="419"/>
      <c r="AH10" s="419"/>
      <c r="AI10" s="419"/>
      <c r="AJ10" s="419"/>
      <c r="AK10" s="419"/>
      <c r="AL10" s="419"/>
      <c r="AM10" s="419"/>
      <c r="AN10" s="419"/>
      <c r="AO10" s="419"/>
      <c r="AP10" s="419"/>
      <c r="AQ10" s="419"/>
      <c r="AR10" s="419"/>
      <c r="AS10" s="419"/>
      <c r="AT10" s="419"/>
      <c r="AU10" s="419"/>
      <c r="AW10" s="218"/>
    </row>
    <row r="11" spans="1:69" ht="13.5" customHeight="1">
      <c r="A11" s="941" t="s">
        <v>718</v>
      </c>
      <c r="B11" s="469" t="s">
        <v>715</v>
      </c>
      <c r="C11" s="946">
        <v>0.85</v>
      </c>
      <c r="D11" s="439">
        <f t="shared" si="7"/>
        <v>0</v>
      </c>
      <c r="E11" s="944" t="e">
        <f t="shared" si="6"/>
        <v>#DIV/0!</v>
      </c>
      <c r="F11" s="439">
        <f t="shared" si="8"/>
        <v>0</v>
      </c>
      <c r="G11" s="439">
        <f t="shared" si="8"/>
        <v>0</v>
      </c>
      <c r="H11" s="439">
        <f>IF(C11&lt;1,F11*C11*'17.1.PIV 4. piel. turpinājums'!$C$22,0)</f>
        <v>0</v>
      </c>
      <c r="I11" s="531"/>
      <c r="J11" s="531"/>
      <c r="K11" s="531"/>
      <c r="L11" s="531"/>
      <c r="M11" s="531"/>
      <c r="N11" s="531"/>
      <c r="O11" s="531"/>
      <c r="P11" s="531"/>
      <c r="Q11" s="531"/>
      <c r="R11" s="531"/>
      <c r="S11" s="531"/>
      <c r="T11" s="531"/>
      <c r="U11" s="531"/>
      <c r="V11" s="531"/>
      <c r="W11" s="531"/>
      <c r="X11" s="531"/>
      <c r="Y11" s="531"/>
      <c r="Z11" s="531"/>
      <c r="AF11" s="419"/>
      <c r="AG11" s="419"/>
      <c r="AH11" s="419"/>
      <c r="AI11" s="419"/>
      <c r="AJ11" s="419"/>
      <c r="AK11" s="419"/>
      <c r="AL11" s="419"/>
      <c r="AM11" s="419"/>
      <c r="AN11" s="419"/>
      <c r="AO11" s="419"/>
      <c r="AP11" s="419"/>
      <c r="AQ11" s="419"/>
      <c r="AR11" s="419"/>
      <c r="AS11" s="419"/>
      <c r="AT11" s="419"/>
      <c r="AU11" s="419"/>
      <c r="AW11" s="218"/>
    </row>
    <row r="12" spans="1:69" ht="13.5" customHeight="1">
      <c r="A12" s="939" t="s">
        <v>514</v>
      </c>
      <c r="B12" s="940" t="s">
        <v>241</v>
      </c>
      <c r="C12" s="945">
        <v>0.85</v>
      </c>
      <c r="D12" s="428">
        <f t="shared" si="7"/>
        <v>0</v>
      </c>
      <c r="E12" s="943" t="e">
        <f t="shared" si="6"/>
        <v>#DIV/0!</v>
      </c>
      <c r="F12" s="428">
        <f t="shared" si="8"/>
        <v>0</v>
      </c>
      <c r="G12" s="428">
        <f t="shared" si="8"/>
        <v>0</v>
      </c>
      <c r="H12" s="428">
        <f>IF(C12&lt;1,F12*C12*'17.1.PIV 4. piel. turpinājums'!$C$22,0)</f>
        <v>0</v>
      </c>
      <c r="I12" s="442">
        <f>SUM(I13,I14,I15,I19,I23)</f>
        <v>0</v>
      </c>
      <c r="J12" s="442">
        <f t="shared" ref="J12:Z12" si="12">SUM(J13,J14,J15,J19,J23)</f>
        <v>0</v>
      </c>
      <c r="K12" s="442">
        <f t="shared" si="12"/>
        <v>0</v>
      </c>
      <c r="L12" s="442">
        <f t="shared" si="12"/>
        <v>0</v>
      </c>
      <c r="M12" s="442">
        <f t="shared" si="12"/>
        <v>0</v>
      </c>
      <c r="N12" s="442">
        <f t="shared" si="12"/>
        <v>0</v>
      </c>
      <c r="O12" s="442">
        <f t="shared" si="12"/>
        <v>0</v>
      </c>
      <c r="P12" s="442">
        <f t="shared" si="12"/>
        <v>0</v>
      </c>
      <c r="Q12" s="442">
        <f t="shared" si="12"/>
        <v>0</v>
      </c>
      <c r="R12" s="442">
        <f t="shared" si="12"/>
        <v>0</v>
      </c>
      <c r="S12" s="442">
        <f t="shared" si="12"/>
        <v>0</v>
      </c>
      <c r="T12" s="442">
        <f t="shared" si="12"/>
        <v>0</v>
      </c>
      <c r="U12" s="442">
        <f t="shared" si="12"/>
        <v>0</v>
      </c>
      <c r="V12" s="442">
        <f t="shared" si="12"/>
        <v>0</v>
      </c>
      <c r="W12" s="442">
        <f t="shared" si="12"/>
        <v>0</v>
      </c>
      <c r="X12" s="442">
        <f t="shared" si="12"/>
        <v>0</v>
      </c>
      <c r="Y12" s="442">
        <f t="shared" si="12"/>
        <v>0</v>
      </c>
      <c r="Z12" s="442">
        <f t="shared" si="12"/>
        <v>0</v>
      </c>
      <c r="AF12" s="419"/>
      <c r="AG12" s="419"/>
      <c r="AH12" s="419"/>
      <c r="AI12" s="419"/>
      <c r="AJ12" s="419"/>
      <c r="AK12" s="419"/>
      <c r="AL12" s="419"/>
      <c r="AM12" s="419"/>
      <c r="AN12" s="419"/>
      <c r="AO12" s="419"/>
      <c r="AP12" s="419"/>
      <c r="AQ12" s="419"/>
      <c r="AR12" s="419"/>
      <c r="AS12" s="419"/>
      <c r="AT12" s="419"/>
      <c r="AU12" s="419"/>
    </row>
    <row r="13" spans="1:69" ht="13.5" customHeight="1">
      <c r="A13" s="941" t="s">
        <v>242</v>
      </c>
      <c r="B13" s="469" t="s">
        <v>721</v>
      </c>
      <c r="C13" s="946">
        <v>0.85</v>
      </c>
      <c r="D13" s="439">
        <f t="shared" si="7"/>
        <v>0</v>
      </c>
      <c r="E13" s="944" t="e">
        <f t="shared" si="6"/>
        <v>#DIV/0!</v>
      </c>
      <c r="F13" s="439">
        <f t="shared" si="8"/>
        <v>0</v>
      </c>
      <c r="G13" s="439">
        <f t="shared" si="8"/>
        <v>0</v>
      </c>
      <c r="H13" s="553">
        <f>IF(C13&lt;1,F13*C13*'17.1.PIV 4. piel. turpinājums'!$C$22,0)</f>
        <v>0</v>
      </c>
      <c r="I13" s="531"/>
      <c r="J13" s="531"/>
      <c r="K13" s="531"/>
      <c r="L13" s="531"/>
      <c r="M13" s="531"/>
      <c r="N13" s="531"/>
      <c r="O13" s="531"/>
      <c r="P13" s="531"/>
      <c r="Q13" s="531"/>
      <c r="R13" s="531"/>
      <c r="S13" s="531"/>
      <c r="T13" s="531"/>
      <c r="U13" s="531"/>
      <c r="V13" s="531"/>
      <c r="W13" s="531"/>
      <c r="X13" s="531"/>
      <c r="Y13" s="531"/>
      <c r="Z13" s="531"/>
      <c r="AF13" s="419"/>
      <c r="AG13" s="419"/>
      <c r="AH13" s="419"/>
      <c r="AI13" s="419"/>
      <c r="AJ13" s="419"/>
      <c r="AK13" s="419"/>
      <c r="AL13" s="419"/>
      <c r="AM13" s="419"/>
      <c r="AN13" s="419"/>
      <c r="AO13" s="419"/>
      <c r="AP13" s="419"/>
      <c r="AQ13" s="419"/>
      <c r="AR13" s="419"/>
      <c r="AS13" s="419"/>
      <c r="AT13" s="419"/>
      <c r="AU13" s="419"/>
    </row>
    <row r="14" spans="1:69" ht="13.5" customHeight="1">
      <c r="A14" s="941" t="s">
        <v>719</v>
      </c>
      <c r="B14" s="469" t="s">
        <v>720</v>
      </c>
      <c r="C14" s="946">
        <v>0.85</v>
      </c>
      <c r="D14" s="439">
        <f t="shared" si="7"/>
        <v>0</v>
      </c>
      <c r="E14" s="944" t="e">
        <f t="shared" si="6"/>
        <v>#DIV/0!</v>
      </c>
      <c r="F14" s="439">
        <f t="shared" si="8"/>
        <v>0</v>
      </c>
      <c r="G14" s="439">
        <f t="shared" si="8"/>
        <v>0</v>
      </c>
      <c r="H14" s="439">
        <f>IF(C14&lt;1,F14*C14*'17.1.PIV 4. piel. turpinājums'!$C$22,0)</f>
        <v>0</v>
      </c>
      <c r="I14" s="531"/>
      <c r="J14" s="531"/>
      <c r="K14" s="531"/>
      <c r="L14" s="531"/>
      <c r="M14" s="531"/>
      <c r="N14" s="531"/>
      <c r="O14" s="531"/>
      <c r="P14" s="531"/>
      <c r="Q14" s="531"/>
      <c r="R14" s="531"/>
      <c r="S14" s="531"/>
      <c r="T14" s="531"/>
      <c r="U14" s="531"/>
      <c r="V14" s="531"/>
      <c r="W14" s="531"/>
      <c r="X14" s="531"/>
      <c r="Y14" s="531"/>
      <c r="Z14" s="531"/>
      <c r="AF14" s="419"/>
      <c r="AG14" s="419"/>
      <c r="AH14" s="419"/>
      <c r="AI14" s="419"/>
      <c r="AJ14" s="419"/>
      <c r="AK14" s="419"/>
      <c r="AL14" s="419"/>
      <c r="AM14" s="419"/>
      <c r="AN14" s="419"/>
      <c r="AO14" s="419"/>
      <c r="AP14" s="419"/>
      <c r="AQ14" s="419"/>
      <c r="AR14" s="419"/>
      <c r="AS14" s="419"/>
      <c r="AT14" s="419"/>
      <c r="AU14" s="419"/>
    </row>
    <row r="15" spans="1:69" ht="13.5" customHeight="1">
      <c r="A15" s="939" t="s">
        <v>247</v>
      </c>
      <c r="B15" s="940" t="s">
        <v>370</v>
      </c>
      <c r="C15" s="945">
        <v>0.85</v>
      </c>
      <c r="D15" s="428">
        <f t="shared" si="7"/>
        <v>0</v>
      </c>
      <c r="E15" s="943" t="e">
        <f t="shared" si="6"/>
        <v>#DIV/0!</v>
      </c>
      <c r="F15" s="428">
        <f t="shared" si="8"/>
        <v>0</v>
      </c>
      <c r="G15" s="428">
        <f t="shared" si="8"/>
        <v>0</v>
      </c>
      <c r="H15" s="428">
        <f>IF(C15&lt;1,F15*C15*'17.1.PIV 4. piel. turpinājums'!$C$22,0)</f>
        <v>0</v>
      </c>
      <c r="I15" s="435">
        <f>SUM(I16:I18)</f>
        <v>0</v>
      </c>
      <c r="J15" s="435">
        <f t="shared" ref="J15:Z15" si="13">SUM(J16:J18)</f>
        <v>0</v>
      </c>
      <c r="K15" s="435">
        <f t="shared" si="13"/>
        <v>0</v>
      </c>
      <c r="L15" s="435">
        <f t="shared" si="13"/>
        <v>0</v>
      </c>
      <c r="M15" s="435">
        <f t="shared" si="13"/>
        <v>0</v>
      </c>
      <c r="N15" s="435">
        <f t="shared" si="13"/>
        <v>0</v>
      </c>
      <c r="O15" s="435">
        <f t="shared" si="13"/>
        <v>0</v>
      </c>
      <c r="P15" s="435">
        <f t="shared" si="13"/>
        <v>0</v>
      </c>
      <c r="Q15" s="435">
        <f t="shared" si="13"/>
        <v>0</v>
      </c>
      <c r="R15" s="435">
        <f t="shared" si="13"/>
        <v>0</v>
      </c>
      <c r="S15" s="435">
        <f t="shared" si="13"/>
        <v>0</v>
      </c>
      <c r="T15" s="435">
        <f t="shared" si="13"/>
        <v>0</v>
      </c>
      <c r="U15" s="435">
        <f t="shared" si="13"/>
        <v>0</v>
      </c>
      <c r="V15" s="435">
        <f t="shared" si="13"/>
        <v>0</v>
      </c>
      <c r="W15" s="435">
        <f t="shared" si="13"/>
        <v>0</v>
      </c>
      <c r="X15" s="435">
        <f t="shared" si="13"/>
        <v>0</v>
      </c>
      <c r="Y15" s="435">
        <f t="shared" si="13"/>
        <v>0</v>
      </c>
      <c r="Z15" s="435">
        <f t="shared" si="13"/>
        <v>0</v>
      </c>
      <c r="AF15" s="419"/>
      <c r="AG15" s="419"/>
      <c r="AH15" s="419"/>
      <c r="AI15" s="419"/>
      <c r="AJ15" s="419"/>
      <c r="AK15" s="419"/>
      <c r="AL15" s="419"/>
      <c r="AM15" s="419"/>
      <c r="AN15" s="419"/>
      <c r="AO15" s="419"/>
      <c r="AP15" s="419"/>
      <c r="AQ15" s="419"/>
      <c r="AR15" s="419"/>
      <c r="AS15" s="419"/>
      <c r="AT15" s="419"/>
      <c r="AU15" s="419"/>
    </row>
    <row r="16" spans="1:69" ht="13.5" customHeight="1">
      <c r="A16" s="941" t="s">
        <v>725</v>
      </c>
      <c r="B16" s="469" t="s">
        <v>722</v>
      </c>
      <c r="C16" s="946">
        <v>0.85</v>
      </c>
      <c r="D16" s="439">
        <f t="shared" si="7"/>
        <v>0</v>
      </c>
      <c r="E16" s="944" t="e">
        <f t="shared" si="6"/>
        <v>#DIV/0!</v>
      </c>
      <c r="F16" s="439">
        <f t="shared" si="8"/>
        <v>0</v>
      </c>
      <c r="G16" s="439">
        <f t="shared" si="8"/>
        <v>0</v>
      </c>
      <c r="H16" s="439">
        <f>IF(C16&lt;1,F16*C16*'17.1.PIV 4. piel. turpinājums'!$C$22,0)</f>
        <v>0</v>
      </c>
      <c r="I16" s="531"/>
      <c r="J16" s="531"/>
      <c r="K16" s="531"/>
      <c r="L16" s="531"/>
      <c r="M16" s="531"/>
      <c r="N16" s="531"/>
      <c r="O16" s="531"/>
      <c r="P16" s="531"/>
      <c r="Q16" s="531"/>
      <c r="R16" s="531"/>
      <c r="S16" s="531"/>
      <c r="T16" s="531"/>
      <c r="U16" s="531"/>
      <c r="V16" s="531"/>
      <c r="W16" s="531"/>
      <c r="X16" s="531"/>
      <c r="Y16" s="531"/>
      <c r="Z16" s="531"/>
      <c r="AF16" s="419"/>
      <c r="AG16" s="419"/>
      <c r="AH16" s="419"/>
      <c r="AI16" s="419"/>
      <c r="AJ16" s="419"/>
      <c r="AK16" s="419"/>
      <c r="AL16" s="419"/>
      <c r="AM16" s="419"/>
      <c r="AN16" s="419"/>
      <c r="AO16" s="419"/>
      <c r="AP16" s="419"/>
      <c r="AQ16" s="419"/>
      <c r="AR16" s="419"/>
      <c r="AS16" s="419"/>
      <c r="AT16" s="419"/>
      <c r="AU16" s="419"/>
    </row>
    <row r="17" spans="1:47" ht="13.5" customHeight="1">
      <c r="A17" s="941" t="s">
        <v>723</v>
      </c>
      <c r="B17" s="469" t="s">
        <v>726</v>
      </c>
      <c r="C17" s="946">
        <v>0.85</v>
      </c>
      <c r="D17" s="439">
        <f t="shared" si="7"/>
        <v>0</v>
      </c>
      <c r="E17" s="944" t="e">
        <f t="shared" si="6"/>
        <v>#DIV/0!</v>
      </c>
      <c r="F17" s="439">
        <f t="shared" si="8"/>
        <v>0</v>
      </c>
      <c r="G17" s="439">
        <f t="shared" si="8"/>
        <v>0</v>
      </c>
      <c r="H17" s="439">
        <f>IF(C17&lt;1,F17*C17*'17.1.PIV 4. piel. turpinājums'!$C$22,0)</f>
        <v>0</v>
      </c>
      <c r="I17" s="531"/>
      <c r="J17" s="531"/>
      <c r="K17" s="531"/>
      <c r="L17" s="531"/>
      <c r="M17" s="531"/>
      <c r="N17" s="531"/>
      <c r="O17" s="531"/>
      <c r="P17" s="531"/>
      <c r="Q17" s="531"/>
      <c r="R17" s="531"/>
      <c r="S17" s="531"/>
      <c r="T17" s="531"/>
      <c r="U17" s="531"/>
      <c r="V17" s="531"/>
      <c r="W17" s="531"/>
      <c r="X17" s="531"/>
      <c r="Y17" s="531"/>
      <c r="Z17" s="531"/>
      <c r="AF17" s="419"/>
      <c r="AG17" s="419"/>
      <c r="AH17" s="419"/>
      <c r="AI17" s="419"/>
      <c r="AJ17" s="419"/>
      <c r="AK17" s="419"/>
      <c r="AL17" s="419"/>
      <c r="AM17" s="419"/>
      <c r="AN17" s="419"/>
      <c r="AO17" s="419"/>
      <c r="AP17" s="419"/>
      <c r="AQ17" s="419"/>
      <c r="AR17" s="419"/>
      <c r="AS17" s="419"/>
      <c r="AT17" s="419"/>
      <c r="AU17" s="419"/>
    </row>
    <row r="18" spans="1:47" ht="13.5" customHeight="1">
      <c r="A18" s="941" t="s">
        <v>724</v>
      </c>
      <c r="B18" s="469" t="s">
        <v>727</v>
      </c>
      <c r="C18" s="946">
        <v>0.85</v>
      </c>
      <c r="D18" s="439">
        <f t="shared" si="7"/>
        <v>0</v>
      </c>
      <c r="E18" s="944" t="e">
        <f t="shared" si="6"/>
        <v>#DIV/0!</v>
      </c>
      <c r="F18" s="439">
        <f t="shared" si="8"/>
        <v>0</v>
      </c>
      <c r="G18" s="439">
        <f t="shared" si="8"/>
        <v>0</v>
      </c>
      <c r="H18" s="439">
        <f>IF(C18&lt;1,F18*C18*'17.1.PIV 4. piel. turpinājums'!$C$22,0)</f>
        <v>0</v>
      </c>
      <c r="I18" s="531"/>
      <c r="J18" s="531"/>
      <c r="K18" s="531"/>
      <c r="L18" s="531"/>
      <c r="M18" s="531"/>
      <c r="N18" s="531"/>
      <c r="O18" s="531"/>
      <c r="P18" s="531"/>
      <c r="Q18" s="531"/>
      <c r="R18" s="531"/>
      <c r="S18" s="531"/>
      <c r="T18" s="531"/>
      <c r="U18" s="531"/>
      <c r="V18" s="531"/>
      <c r="W18" s="531"/>
      <c r="X18" s="531"/>
      <c r="Y18" s="531"/>
      <c r="Z18" s="531"/>
      <c r="AF18" s="419"/>
      <c r="AG18" s="419"/>
      <c r="AH18" s="419"/>
      <c r="AI18" s="419"/>
      <c r="AJ18" s="419"/>
      <c r="AK18" s="419"/>
      <c r="AL18" s="419"/>
      <c r="AM18" s="419"/>
      <c r="AN18" s="419"/>
      <c r="AO18" s="419"/>
      <c r="AP18" s="419"/>
      <c r="AQ18" s="419"/>
      <c r="AR18" s="419"/>
      <c r="AS18" s="419"/>
      <c r="AT18" s="419"/>
      <c r="AU18" s="419"/>
    </row>
    <row r="19" spans="1:47" ht="13.5" customHeight="1">
      <c r="A19" s="939" t="s">
        <v>248</v>
      </c>
      <c r="B19" s="940" t="s">
        <v>249</v>
      </c>
      <c r="C19" s="945">
        <v>0.85</v>
      </c>
      <c r="D19" s="428">
        <f t="shared" si="7"/>
        <v>0</v>
      </c>
      <c r="E19" s="943" t="e">
        <f t="shared" si="6"/>
        <v>#DIV/0!</v>
      </c>
      <c r="F19" s="428">
        <f t="shared" si="8"/>
        <v>0</v>
      </c>
      <c r="G19" s="428">
        <f t="shared" si="8"/>
        <v>0</v>
      </c>
      <c r="H19" s="428">
        <f>IF(C19&lt;1,F19*C19*'17.1.PIV 4. piel. turpinājums'!$C$22,0)</f>
        <v>0</v>
      </c>
      <c r="I19" s="435">
        <f>SUM(I20:I22)</f>
        <v>0</v>
      </c>
      <c r="J19" s="435">
        <f t="shared" ref="J19:Z19" si="14">SUM(J20:J22)</f>
        <v>0</v>
      </c>
      <c r="K19" s="435">
        <f t="shared" si="14"/>
        <v>0</v>
      </c>
      <c r="L19" s="435">
        <f t="shared" si="14"/>
        <v>0</v>
      </c>
      <c r="M19" s="435">
        <f t="shared" si="14"/>
        <v>0</v>
      </c>
      <c r="N19" s="435">
        <f t="shared" si="14"/>
        <v>0</v>
      </c>
      <c r="O19" s="435">
        <f t="shared" si="14"/>
        <v>0</v>
      </c>
      <c r="P19" s="435">
        <f t="shared" si="14"/>
        <v>0</v>
      </c>
      <c r="Q19" s="435">
        <f t="shared" si="14"/>
        <v>0</v>
      </c>
      <c r="R19" s="435">
        <f t="shared" si="14"/>
        <v>0</v>
      </c>
      <c r="S19" s="435">
        <f t="shared" si="14"/>
        <v>0</v>
      </c>
      <c r="T19" s="435">
        <f t="shared" si="14"/>
        <v>0</v>
      </c>
      <c r="U19" s="435">
        <f t="shared" si="14"/>
        <v>0</v>
      </c>
      <c r="V19" s="435">
        <f t="shared" si="14"/>
        <v>0</v>
      </c>
      <c r="W19" s="435">
        <f t="shared" si="14"/>
        <v>0</v>
      </c>
      <c r="X19" s="435">
        <f t="shared" si="14"/>
        <v>0</v>
      </c>
      <c r="Y19" s="435">
        <f t="shared" si="14"/>
        <v>0</v>
      </c>
      <c r="Z19" s="435">
        <f t="shared" si="14"/>
        <v>0</v>
      </c>
      <c r="AF19" s="419"/>
      <c r="AG19" s="419"/>
      <c r="AH19" s="419"/>
      <c r="AI19" s="419"/>
      <c r="AJ19" s="419"/>
      <c r="AK19" s="419"/>
      <c r="AL19" s="419"/>
      <c r="AM19" s="419"/>
      <c r="AN19" s="419"/>
      <c r="AO19" s="419"/>
      <c r="AP19" s="419"/>
      <c r="AQ19" s="419"/>
      <c r="AR19" s="419"/>
      <c r="AS19" s="419"/>
      <c r="AT19" s="419"/>
      <c r="AU19" s="419"/>
    </row>
    <row r="20" spans="1:47" ht="13.5" customHeight="1">
      <c r="A20" s="941" t="s">
        <v>728</v>
      </c>
      <c r="B20" s="469" t="s">
        <v>722</v>
      </c>
      <c r="C20" s="946">
        <v>0.85</v>
      </c>
      <c r="D20" s="439">
        <f t="shared" si="7"/>
        <v>0</v>
      </c>
      <c r="E20" s="944" t="e">
        <f t="shared" si="6"/>
        <v>#DIV/0!</v>
      </c>
      <c r="F20" s="439">
        <f t="shared" si="8"/>
        <v>0</v>
      </c>
      <c r="G20" s="439">
        <f t="shared" si="8"/>
        <v>0</v>
      </c>
      <c r="H20" s="439">
        <f>IF(C20&lt;1,F20*C20*'17.1.PIV 4. piel. turpinājums'!$C$22,0)</f>
        <v>0</v>
      </c>
      <c r="I20" s="531"/>
      <c r="J20" s="531"/>
      <c r="K20" s="531"/>
      <c r="L20" s="531"/>
      <c r="M20" s="531"/>
      <c r="N20" s="531"/>
      <c r="O20" s="531"/>
      <c r="P20" s="531"/>
      <c r="Q20" s="531"/>
      <c r="R20" s="531"/>
      <c r="S20" s="531"/>
      <c r="T20" s="531"/>
      <c r="U20" s="531"/>
      <c r="V20" s="531"/>
      <c r="W20" s="531"/>
      <c r="X20" s="531"/>
      <c r="Y20" s="531"/>
      <c r="Z20" s="531"/>
      <c r="AF20" s="419"/>
      <c r="AG20" s="419"/>
      <c r="AH20" s="419"/>
      <c r="AI20" s="419"/>
      <c r="AJ20" s="419"/>
      <c r="AK20" s="419"/>
      <c r="AL20" s="419"/>
      <c r="AM20" s="419"/>
      <c r="AN20" s="419"/>
      <c r="AO20" s="419"/>
      <c r="AP20" s="419"/>
      <c r="AQ20" s="419"/>
      <c r="AR20" s="419"/>
      <c r="AS20" s="419"/>
      <c r="AT20" s="419"/>
      <c r="AU20" s="419"/>
    </row>
    <row r="21" spans="1:47" ht="13.5" customHeight="1">
      <c r="A21" s="941" t="s">
        <v>729</v>
      </c>
      <c r="B21" s="469" t="s">
        <v>726</v>
      </c>
      <c r="C21" s="946">
        <v>0.85</v>
      </c>
      <c r="D21" s="439">
        <f t="shared" si="7"/>
        <v>0</v>
      </c>
      <c r="E21" s="944" t="e">
        <f t="shared" si="6"/>
        <v>#DIV/0!</v>
      </c>
      <c r="F21" s="439">
        <f t="shared" si="8"/>
        <v>0</v>
      </c>
      <c r="G21" s="439">
        <f t="shared" si="8"/>
        <v>0</v>
      </c>
      <c r="H21" s="439">
        <f>IF(C21&lt;1,F21*C21*'17.1.PIV 4. piel. turpinājums'!$C$22,0)</f>
        <v>0</v>
      </c>
      <c r="I21" s="531"/>
      <c r="J21" s="531"/>
      <c r="K21" s="531"/>
      <c r="L21" s="531"/>
      <c r="M21" s="531"/>
      <c r="N21" s="531"/>
      <c r="O21" s="531"/>
      <c r="P21" s="531"/>
      <c r="Q21" s="531"/>
      <c r="R21" s="531"/>
      <c r="S21" s="531"/>
      <c r="T21" s="531"/>
      <c r="U21" s="531"/>
      <c r="V21" s="531"/>
      <c r="W21" s="531"/>
      <c r="X21" s="531"/>
      <c r="Y21" s="531"/>
      <c r="Z21" s="531"/>
      <c r="AF21" s="419"/>
      <c r="AG21" s="419"/>
      <c r="AH21" s="419"/>
      <c r="AI21" s="419"/>
      <c r="AJ21" s="419"/>
      <c r="AK21" s="419"/>
      <c r="AL21" s="419"/>
      <c r="AM21" s="419"/>
      <c r="AN21" s="419"/>
      <c r="AO21" s="419"/>
      <c r="AP21" s="419"/>
      <c r="AQ21" s="419"/>
      <c r="AR21" s="419"/>
      <c r="AS21" s="419"/>
      <c r="AT21" s="419"/>
      <c r="AU21" s="419"/>
    </row>
    <row r="22" spans="1:47" ht="13.5" customHeight="1">
      <c r="A22" s="941" t="s">
        <v>730</v>
      </c>
      <c r="B22" s="469" t="s">
        <v>727</v>
      </c>
      <c r="C22" s="946">
        <v>0.85</v>
      </c>
      <c r="D22" s="439">
        <f t="shared" si="7"/>
        <v>0</v>
      </c>
      <c r="E22" s="944" t="e">
        <f t="shared" si="6"/>
        <v>#DIV/0!</v>
      </c>
      <c r="F22" s="439">
        <f t="shared" si="8"/>
        <v>0</v>
      </c>
      <c r="G22" s="439">
        <f t="shared" si="8"/>
        <v>0</v>
      </c>
      <c r="H22" s="439">
        <f>IF(C22&lt;1,F22*C22*'17.1.PIV 4. piel. turpinājums'!$C$22,0)</f>
        <v>0</v>
      </c>
      <c r="I22" s="531"/>
      <c r="J22" s="531"/>
      <c r="K22" s="531"/>
      <c r="L22" s="531"/>
      <c r="M22" s="531"/>
      <c r="N22" s="531"/>
      <c r="O22" s="531"/>
      <c r="P22" s="531"/>
      <c r="Q22" s="531"/>
      <c r="R22" s="531"/>
      <c r="S22" s="531"/>
      <c r="T22" s="531"/>
      <c r="U22" s="531"/>
      <c r="V22" s="531"/>
      <c r="W22" s="531"/>
      <c r="X22" s="531"/>
      <c r="Y22" s="531"/>
      <c r="Z22" s="531"/>
      <c r="AF22" s="419"/>
      <c r="AG22" s="419"/>
      <c r="AH22" s="419"/>
      <c r="AI22" s="419"/>
      <c r="AJ22" s="419"/>
      <c r="AK22" s="419"/>
      <c r="AL22" s="419"/>
      <c r="AM22" s="419"/>
      <c r="AN22" s="419"/>
      <c r="AO22" s="419"/>
      <c r="AP22" s="419"/>
      <c r="AQ22" s="419"/>
      <c r="AR22" s="419"/>
      <c r="AS22" s="419"/>
      <c r="AT22" s="419"/>
      <c r="AU22" s="419"/>
    </row>
    <row r="23" spans="1:47" ht="13.5" customHeight="1">
      <c r="A23" s="939" t="s">
        <v>250</v>
      </c>
      <c r="B23" s="940" t="s">
        <v>165</v>
      </c>
      <c r="C23" s="945">
        <v>0.85</v>
      </c>
      <c r="D23" s="428">
        <f t="shared" si="7"/>
        <v>0</v>
      </c>
      <c r="E23" s="943" t="e">
        <f t="shared" si="6"/>
        <v>#DIV/0!</v>
      </c>
      <c r="F23" s="428">
        <f t="shared" si="8"/>
        <v>0</v>
      </c>
      <c r="G23" s="428">
        <f t="shared" si="8"/>
        <v>0</v>
      </c>
      <c r="H23" s="428">
        <f>IF(C23&lt;1,F23*C23*'17.1.PIV 4. piel. turpinājums'!$C$22,0)</f>
        <v>0</v>
      </c>
      <c r="I23" s="435">
        <f>SUM(I24)</f>
        <v>0</v>
      </c>
      <c r="J23" s="435">
        <f t="shared" ref="J23:Z23" si="15">SUM(J24)</f>
        <v>0</v>
      </c>
      <c r="K23" s="435">
        <f t="shared" si="15"/>
        <v>0</v>
      </c>
      <c r="L23" s="435">
        <f t="shared" si="15"/>
        <v>0</v>
      </c>
      <c r="M23" s="435">
        <f t="shared" si="15"/>
        <v>0</v>
      </c>
      <c r="N23" s="435">
        <f t="shared" si="15"/>
        <v>0</v>
      </c>
      <c r="O23" s="435">
        <f t="shared" si="15"/>
        <v>0</v>
      </c>
      <c r="P23" s="435">
        <f t="shared" si="15"/>
        <v>0</v>
      </c>
      <c r="Q23" s="435">
        <f t="shared" si="15"/>
        <v>0</v>
      </c>
      <c r="R23" s="435">
        <f t="shared" si="15"/>
        <v>0</v>
      </c>
      <c r="S23" s="435">
        <f t="shared" si="15"/>
        <v>0</v>
      </c>
      <c r="T23" s="435">
        <f t="shared" si="15"/>
        <v>0</v>
      </c>
      <c r="U23" s="435">
        <f t="shared" si="15"/>
        <v>0</v>
      </c>
      <c r="V23" s="435">
        <f t="shared" si="15"/>
        <v>0</v>
      </c>
      <c r="W23" s="435">
        <f t="shared" si="15"/>
        <v>0</v>
      </c>
      <c r="X23" s="435">
        <f t="shared" si="15"/>
        <v>0</v>
      </c>
      <c r="Y23" s="435">
        <f t="shared" si="15"/>
        <v>0</v>
      </c>
      <c r="Z23" s="435">
        <f t="shared" si="15"/>
        <v>0</v>
      </c>
      <c r="AF23" s="419"/>
      <c r="AG23" s="419"/>
      <c r="AH23" s="419"/>
      <c r="AI23" s="419"/>
      <c r="AJ23" s="419"/>
      <c r="AK23" s="419"/>
      <c r="AL23" s="419"/>
      <c r="AM23" s="419"/>
      <c r="AN23" s="419"/>
      <c r="AO23" s="419"/>
      <c r="AP23" s="419"/>
      <c r="AQ23" s="419"/>
      <c r="AR23" s="419"/>
      <c r="AS23" s="419"/>
      <c r="AT23" s="419"/>
      <c r="AU23" s="419"/>
    </row>
    <row r="24" spans="1:47" ht="13.5" customHeight="1">
      <c r="A24" s="941" t="s">
        <v>731</v>
      </c>
      <c r="B24" s="469" t="s">
        <v>732</v>
      </c>
      <c r="C24" s="946">
        <v>0.85</v>
      </c>
      <c r="D24" s="439">
        <f t="shared" si="7"/>
        <v>0</v>
      </c>
      <c r="E24" s="944" t="e">
        <f t="shared" si="6"/>
        <v>#DIV/0!</v>
      </c>
      <c r="F24" s="439">
        <f t="shared" si="8"/>
        <v>0</v>
      </c>
      <c r="G24" s="439">
        <f t="shared" si="8"/>
        <v>0</v>
      </c>
      <c r="H24" s="439">
        <f>IF(C24&lt;1,F24*C24*'17.1.PIV 4. piel. turpinājums'!$C$22,0)</f>
        <v>0</v>
      </c>
      <c r="I24" s="531"/>
      <c r="J24" s="531"/>
      <c r="K24" s="531"/>
      <c r="L24" s="531"/>
      <c r="M24" s="531"/>
      <c r="N24" s="531"/>
      <c r="O24" s="531"/>
      <c r="P24" s="531"/>
      <c r="Q24" s="531"/>
      <c r="R24" s="531"/>
      <c r="S24" s="531"/>
      <c r="T24" s="531"/>
      <c r="U24" s="531"/>
      <c r="V24" s="531"/>
      <c r="W24" s="531"/>
      <c r="X24" s="531"/>
      <c r="Y24" s="531"/>
      <c r="Z24" s="531"/>
      <c r="AF24" s="419"/>
      <c r="AG24" s="419"/>
      <c r="AH24" s="419"/>
      <c r="AI24" s="419"/>
      <c r="AJ24" s="419"/>
      <c r="AK24" s="419"/>
      <c r="AL24" s="419"/>
      <c r="AM24" s="419"/>
      <c r="AN24" s="419"/>
      <c r="AO24" s="419"/>
      <c r="AP24" s="419"/>
      <c r="AQ24" s="419"/>
      <c r="AR24" s="419"/>
      <c r="AS24" s="419"/>
      <c r="AT24" s="419"/>
      <c r="AU24" s="419"/>
    </row>
    <row r="25" spans="1:47" ht="13.5" customHeight="1">
      <c r="A25" s="939" t="s">
        <v>744</v>
      </c>
      <c r="B25" s="940" t="s">
        <v>733</v>
      </c>
      <c r="C25" s="945">
        <v>0.85</v>
      </c>
      <c r="D25" s="428">
        <f t="shared" si="7"/>
        <v>0</v>
      </c>
      <c r="E25" s="943" t="e">
        <f t="shared" si="6"/>
        <v>#DIV/0!</v>
      </c>
      <c r="F25" s="428">
        <f t="shared" si="8"/>
        <v>0</v>
      </c>
      <c r="G25" s="428">
        <f t="shared" si="8"/>
        <v>0</v>
      </c>
      <c r="H25" s="428">
        <f>IF(C25&lt;1,F25*C25*'17.1.PIV 4. piel. turpinājums'!$C$22,0)</f>
        <v>0</v>
      </c>
      <c r="I25" s="435">
        <v>0</v>
      </c>
      <c r="J25" s="333"/>
      <c r="K25" s="435">
        <v>0</v>
      </c>
      <c r="L25" s="333"/>
      <c r="M25" s="435">
        <v>0</v>
      </c>
      <c r="N25" s="333"/>
      <c r="O25" s="435">
        <v>0</v>
      </c>
      <c r="P25" s="333"/>
      <c r="Q25" s="435">
        <v>0</v>
      </c>
      <c r="R25" s="333"/>
      <c r="S25" s="435">
        <v>0</v>
      </c>
      <c r="T25" s="333"/>
      <c r="U25" s="435">
        <v>0</v>
      </c>
      <c r="V25" s="333"/>
      <c r="W25" s="435">
        <v>0</v>
      </c>
      <c r="X25" s="333"/>
      <c r="Y25" s="435">
        <v>0</v>
      </c>
      <c r="Z25" s="333"/>
      <c r="AF25" s="419"/>
      <c r="AG25" s="419"/>
      <c r="AH25" s="419"/>
      <c r="AI25" s="419"/>
      <c r="AJ25" s="419"/>
      <c r="AK25" s="419"/>
      <c r="AL25" s="419"/>
      <c r="AM25" s="419"/>
      <c r="AN25" s="419"/>
      <c r="AO25" s="419"/>
      <c r="AP25" s="419"/>
      <c r="AQ25" s="419"/>
      <c r="AR25" s="419"/>
      <c r="AS25" s="419"/>
      <c r="AT25" s="419"/>
      <c r="AU25" s="419"/>
    </row>
    <row r="26" spans="1:47" ht="13.5" customHeight="1">
      <c r="A26" s="939" t="s">
        <v>745</v>
      </c>
      <c r="B26" s="940" t="s">
        <v>254</v>
      </c>
      <c r="C26" s="945">
        <v>0.85</v>
      </c>
      <c r="D26" s="428">
        <f t="shared" si="7"/>
        <v>0</v>
      </c>
      <c r="E26" s="943" t="e">
        <f t="shared" si="6"/>
        <v>#DIV/0!</v>
      </c>
      <c r="F26" s="428">
        <f t="shared" si="8"/>
        <v>0</v>
      </c>
      <c r="G26" s="428">
        <f t="shared" si="8"/>
        <v>0</v>
      </c>
      <c r="H26" s="442">
        <f>IF(C26&lt;1,F26*C26*'17.1.PIV 4. piel. turpinājums'!$C$22,0)</f>
        <v>0</v>
      </c>
      <c r="I26" s="442">
        <f>SUM(I27:I32)</f>
        <v>0</v>
      </c>
      <c r="J26" s="442">
        <f t="shared" ref="J26:Z26" si="16">SUM(J27:J32)</f>
        <v>0</v>
      </c>
      <c r="K26" s="442">
        <f t="shared" si="16"/>
        <v>0</v>
      </c>
      <c r="L26" s="442">
        <f t="shared" si="16"/>
        <v>0</v>
      </c>
      <c r="M26" s="442">
        <f t="shared" si="16"/>
        <v>0</v>
      </c>
      <c r="N26" s="442">
        <f t="shared" si="16"/>
        <v>0</v>
      </c>
      <c r="O26" s="442">
        <f t="shared" si="16"/>
        <v>0</v>
      </c>
      <c r="P26" s="442">
        <f t="shared" si="16"/>
        <v>0</v>
      </c>
      <c r="Q26" s="442">
        <f t="shared" si="16"/>
        <v>0</v>
      </c>
      <c r="R26" s="442">
        <f t="shared" si="16"/>
        <v>0</v>
      </c>
      <c r="S26" s="442">
        <f t="shared" si="16"/>
        <v>0</v>
      </c>
      <c r="T26" s="442">
        <f t="shared" si="16"/>
        <v>0</v>
      </c>
      <c r="U26" s="442">
        <f t="shared" si="16"/>
        <v>0</v>
      </c>
      <c r="V26" s="442">
        <f t="shared" si="16"/>
        <v>0</v>
      </c>
      <c r="W26" s="442">
        <f t="shared" si="16"/>
        <v>0</v>
      </c>
      <c r="X26" s="442">
        <f t="shared" si="16"/>
        <v>0</v>
      </c>
      <c r="Y26" s="442">
        <f t="shared" si="16"/>
        <v>0</v>
      </c>
      <c r="Z26" s="442">
        <f t="shared" si="16"/>
        <v>0</v>
      </c>
      <c r="AF26" s="419"/>
      <c r="AG26" s="419"/>
      <c r="AH26" s="419"/>
      <c r="AI26" s="419"/>
      <c r="AJ26" s="419"/>
      <c r="AK26" s="419"/>
      <c r="AL26" s="419"/>
      <c r="AM26" s="419"/>
      <c r="AN26" s="419"/>
      <c r="AO26" s="419"/>
      <c r="AP26" s="419"/>
      <c r="AQ26" s="419"/>
      <c r="AR26" s="419"/>
      <c r="AS26" s="419"/>
      <c r="AT26" s="419"/>
      <c r="AU26" s="419"/>
    </row>
    <row r="27" spans="1:47" ht="13.5" customHeight="1">
      <c r="A27" s="941" t="s">
        <v>474</v>
      </c>
      <c r="B27" s="469" t="s">
        <v>736</v>
      </c>
      <c r="C27" s="946">
        <v>0.85</v>
      </c>
      <c r="D27" s="439">
        <f t="shared" si="7"/>
        <v>0</v>
      </c>
      <c r="E27" s="944" t="e">
        <f t="shared" si="6"/>
        <v>#DIV/0!</v>
      </c>
      <c r="F27" s="439">
        <f t="shared" si="8"/>
        <v>0</v>
      </c>
      <c r="G27" s="439">
        <f t="shared" si="8"/>
        <v>0</v>
      </c>
      <c r="H27" s="553">
        <f>IF(C27&lt;1,F27*C27*'17.1.PIV 4. piel. turpinājums'!$C$22,0)</f>
        <v>0</v>
      </c>
      <c r="I27" s="531"/>
      <c r="J27" s="531"/>
      <c r="K27" s="531"/>
      <c r="L27" s="531"/>
      <c r="M27" s="531"/>
      <c r="N27" s="531"/>
      <c r="O27" s="531"/>
      <c r="P27" s="531"/>
      <c r="Q27" s="531"/>
      <c r="R27" s="531"/>
      <c r="S27" s="531"/>
      <c r="T27" s="531"/>
      <c r="U27" s="531"/>
      <c r="V27" s="531"/>
      <c r="W27" s="531"/>
      <c r="X27" s="531"/>
      <c r="Y27" s="531"/>
      <c r="Z27" s="531"/>
      <c r="AF27" s="419"/>
      <c r="AG27" s="419"/>
      <c r="AH27" s="419"/>
      <c r="AI27" s="419"/>
      <c r="AJ27" s="419"/>
      <c r="AK27" s="419"/>
      <c r="AL27" s="419"/>
      <c r="AM27" s="419"/>
      <c r="AN27" s="419"/>
      <c r="AO27" s="419"/>
      <c r="AP27" s="419"/>
      <c r="AQ27" s="419"/>
      <c r="AR27" s="419"/>
      <c r="AS27" s="419"/>
      <c r="AT27" s="419"/>
      <c r="AU27" s="419"/>
    </row>
    <row r="28" spans="1:47" ht="13.5" customHeight="1">
      <c r="A28" s="941" t="s">
        <v>475</v>
      </c>
      <c r="B28" s="469" t="s">
        <v>737</v>
      </c>
      <c r="C28" s="946">
        <v>0.85</v>
      </c>
      <c r="D28" s="439">
        <f t="shared" si="7"/>
        <v>0</v>
      </c>
      <c r="E28" s="944" t="e">
        <f t="shared" si="6"/>
        <v>#DIV/0!</v>
      </c>
      <c r="F28" s="439">
        <f t="shared" si="8"/>
        <v>0</v>
      </c>
      <c r="G28" s="439">
        <f t="shared" si="8"/>
        <v>0</v>
      </c>
      <c r="H28" s="553">
        <f>IF(C28&lt;1,F28*C28*'17.1.PIV 4. piel. turpinājums'!$C$22,0)</f>
        <v>0</v>
      </c>
      <c r="I28" s="531"/>
      <c r="J28" s="531"/>
      <c r="K28" s="531"/>
      <c r="L28" s="531"/>
      <c r="M28" s="531"/>
      <c r="N28" s="531"/>
      <c r="O28" s="531"/>
      <c r="P28" s="531"/>
      <c r="Q28" s="531"/>
      <c r="R28" s="531"/>
      <c r="S28" s="531"/>
      <c r="T28" s="531"/>
      <c r="U28" s="531"/>
      <c r="V28" s="531"/>
      <c r="W28" s="531"/>
      <c r="X28" s="531"/>
      <c r="Y28" s="531"/>
      <c r="Z28" s="531"/>
      <c r="AF28" s="419"/>
      <c r="AG28" s="419"/>
      <c r="AH28" s="419"/>
      <c r="AI28" s="419"/>
      <c r="AJ28" s="419"/>
      <c r="AK28" s="419"/>
      <c r="AL28" s="419"/>
      <c r="AM28" s="419"/>
      <c r="AN28" s="419"/>
      <c r="AO28" s="419"/>
      <c r="AP28" s="419"/>
      <c r="AQ28" s="419"/>
      <c r="AR28" s="419"/>
      <c r="AS28" s="419"/>
      <c r="AT28" s="419"/>
      <c r="AU28" s="419"/>
    </row>
    <row r="29" spans="1:47" ht="13.5" customHeight="1">
      <c r="A29" s="941" t="s">
        <v>734</v>
      </c>
      <c r="B29" s="469" t="s">
        <v>738</v>
      </c>
      <c r="C29" s="946">
        <v>0.85</v>
      </c>
      <c r="D29" s="439">
        <f t="shared" si="7"/>
        <v>0</v>
      </c>
      <c r="E29" s="944" t="e">
        <f t="shared" si="6"/>
        <v>#DIV/0!</v>
      </c>
      <c r="F29" s="439">
        <f t="shared" si="8"/>
        <v>0</v>
      </c>
      <c r="G29" s="439">
        <f t="shared" si="8"/>
        <v>0</v>
      </c>
      <c r="H29" s="553">
        <f>IF(C29&lt;1,F29*C29*'17.1.PIV 4. piel. turpinājums'!$C$22,0)</f>
        <v>0</v>
      </c>
      <c r="I29" s="531"/>
      <c r="J29" s="531"/>
      <c r="K29" s="531"/>
      <c r="L29" s="531"/>
      <c r="M29" s="531"/>
      <c r="N29" s="531"/>
      <c r="O29" s="531"/>
      <c r="P29" s="531"/>
      <c r="Q29" s="531"/>
      <c r="R29" s="531"/>
      <c r="S29" s="531"/>
      <c r="T29" s="531"/>
      <c r="U29" s="531"/>
      <c r="V29" s="531"/>
      <c r="W29" s="531"/>
      <c r="X29" s="531"/>
      <c r="Y29" s="531"/>
      <c r="Z29" s="531"/>
      <c r="AF29" s="419"/>
      <c r="AG29" s="419"/>
      <c r="AH29" s="419"/>
      <c r="AI29" s="419"/>
      <c r="AJ29" s="419"/>
      <c r="AK29" s="419"/>
      <c r="AL29" s="419"/>
      <c r="AM29" s="419"/>
      <c r="AN29" s="419"/>
      <c r="AO29" s="419"/>
      <c r="AP29" s="419"/>
      <c r="AQ29" s="419"/>
      <c r="AR29" s="419"/>
      <c r="AS29" s="419"/>
      <c r="AT29" s="419"/>
      <c r="AU29" s="419"/>
    </row>
    <row r="30" spans="1:47" ht="13.5" customHeight="1">
      <c r="A30" s="941" t="s">
        <v>735</v>
      </c>
      <c r="B30" s="469" t="s">
        <v>741</v>
      </c>
      <c r="C30" s="946">
        <v>0.85</v>
      </c>
      <c r="D30" s="439">
        <f t="shared" si="7"/>
        <v>0</v>
      </c>
      <c r="E30" s="944" t="e">
        <f t="shared" si="6"/>
        <v>#DIV/0!</v>
      </c>
      <c r="F30" s="439">
        <f t="shared" si="8"/>
        <v>0</v>
      </c>
      <c r="G30" s="439">
        <f t="shared" si="8"/>
        <v>0</v>
      </c>
      <c r="H30" s="553">
        <f>IF(C30&lt;1,F30*C30*'17.1.PIV 4. piel. turpinājums'!$C$22,0)</f>
        <v>0</v>
      </c>
      <c r="I30" s="531"/>
      <c r="J30" s="531"/>
      <c r="K30" s="531"/>
      <c r="L30" s="531"/>
      <c r="M30" s="531"/>
      <c r="N30" s="531"/>
      <c r="O30" s="531"/>
      <c r="P30" s="531"/>
      <c r="Q30" s="531"/>
      <c r="R30" s="531"/>
      <c r="S30" s="531"/>
      <c r="T30" s="531"/>
      <c r="U30" s="531"/>
      <c r="V30" s="531"/>
      <c r="W30" s="531"/>
      <c r="X30" s="531"/>
      <c r="Y30" s="531"/>
      <c r="Z30" s="531"/>
      <c r="AF30" s="419"/>
      <c r="AG30" s="419"/>
      <c r="AH30" s="419"/>
      <c r="AI30" s="419"/>
      <c r="AJ30" s="419"/>
      <c r="AK30" s="419"/>
      <c r="AL30" s="419"/>
      <c r="AM30" s="419"/>
      <c r="AN30" s="419"/>
      <c r="AO30" s="419"/>
      <c r="AP30" s="419"/>
      <c r="AQ30" s="419"/>
      <c r="AR30" s="419"/>
      <c r="AS30" s="419"/>
      <c r="AT30" s="419"/>
      <c r="AU30" s="419"/>
    </row>
    <row r="31" spans="1:47" ht="13.5" customHeight="1">
      <c r="A31" s="941" t="s">
        <v>739</v>
      </c>
      <c r="B31" s="469" t="s">
        <v>742</v>
      </c>
      <c r="C31" s="946">
        <v>0.85</v>
      </c>
      <c r="D31" s="439">
        <f t="shared" si="7"/>
        <v>0</v>
      </c>
      <c r="E31" s="944" t="e">
        <f t="shared" si="6"/>
        <v>#DIV/0!</v>
      </c>
      <c r="F31" s="439">
        <f t="shared" si="8"/>
        <v>0</v>
      </c>
      <c r="G31" s="439">
        <f t="shared" si="8"/>
        <v>0</v>
      </c>
      <c r="H31" s="439">
        <f>IF(C31&lt;1,F31*C31*'17.1.PIV 4. piel. turpinājums'!$C$22,0)</f>
        <v>0</v>
      </c>
      <c r="I31" s="531"/>
      <c r="J31" s="531"/>
      <c r="K31" s="531"/>
      <c r="L31" s="531"/>
      <c r="M31" s="531"/>
      <c r="N31" s="531"/>
      <c r="O31" s="531"/>
      <c r="P31" s="531"/>
      <c r="Q31" s="531"/>
      <c r="R31" s="531"/>
      <c r="S31" s="531"/>
      <c r="T31" s="531"/>
      <c r="U31" s="531"/>
      <c r="V31" s="531"/>
      <c r="W31" s="531"/>
      <c r="X31" s="531"/>
      <c r="Y31" s="531"/>
      <c r="Z31" s="531"/>
      <c r="AF31" s="419"/>
      <c r="AG31" s="419"/>
      <c r="AH31" s="419"/>
      <c r="AI31" s="419"/>
      <c r="AJ31" s="419"/>
      <c r="AK31" s="419"/>
      <c r="AL31" s="419"/>
      <c r="AM31" s="419"/>
      <c r="AN31" s="419"/>
      <c r="AO31" s="419"/>
      <c r="AP31" s="419"/>
      <c r="AQ31" s="419"/>
      <c r="AR31" s="419"/>
      <c r="AS31" s="419"/>
      <c r="AT31" s="419"/>
      <c r="AU31" s="419"/>
    </row>
    <row r="32" spans="1:47" ht="13.5" customHeight="1">
      <c r="A32" s="941" t="s">
        <v>740</v>
      </c>
      <c r="B32" s="469" t="s">
        <v>743</v>
      </c>
      <c r="C32" s="946">
        <v>0.85</v>
      </c>
      <c r="D32" s="439">
        <f t="shared" si="7"/>
        <v>0</v>
      </c>
      <c r="E32" s="944" t="e">
        <f t="shared" si="6"/>
        <v>#DIV/0!</v>
      </c>
      <c r="F32" s="439">
        <f t="shared" si="8"/>
        <v>0</v>
      </c>
      <c r="G32" s="439">
        <f t="shared" si="8"/>
        <v>0</v>
      </c>
      <c r="H32" s="439">
        <f>IF(C32&lt;1,F32*C32*'17.1.PIV 4. piel. turpinājums'!$C$22,0)</f>
        <v>0</v>
      </c>
      <c r="I32" s="531"/>
      <c r="J32" s="531"/>
      <c r="K32" s="531"/>
      <c r="L32" s="531"/>
      <c r="M32" s="531"/>
      <c r="N32" s="531"/>
      <c r="O32" s="531"/>
      <c r="P32" s="531"/>
      <c r="Q32" s="531"/>
      <c r="R32" s="531"/>
      <c r="S32" s="531"/>
      <c r="T32" s="531"/>
      <c r="U32" s="531"/>
      <c r="V32" s="531"/>
      <c r="W32" s="531"/>
      <c r="X32" s="531"/>
      <c r="Y32" s="531"/>
      <c r="Z32" s="531"/>
      <c r="AF32" s="419"/>
      <c r="AG32" s="419"/>
      <c r="AH32" s="419"/>
      <c r="AI32" s="419"/>
      <c r="AJ32" s="419"/>
      <c r="AK32" s="419"/>
      <c r="AL32" s="419"/>
      <c r="AM32" s="419"/>
      <c r="AN32" s="419"/>
      <c r="AO32" s="419"/>
      <c r="AP32" s="419"/>
      <c r="AQ32" s="419"/>
      <c r="AR32" s="419"/>
      <c r="AS32" s="419"/>
      <c r="AT32" s="419"/>
      <c r="AU32" s="419"/>
    </row>
    <row r="33" spans="1:69" ht="13.5" customHeight="1">
      <c r="A33" s="939" t="s">
        <v>746</v>
      </c>
      <c r="B33" s="940" t="s">
        <v>747</v>
      </c>
      <c r="C33" s="945">
        <v>0.85</v>
      </c>
      <c r="D33" s="428">
        <f t="shared" si="7"/>
        <v>0</v>
      </c>
      <c r="E33" s="943" t="e">
        <f t="shared" si="6"/>
        <v>#DIV/0!</v>
      </c>
      <c r="F33" s="428">
        <f t="shared" si="8"/>
        <v>0</v>
      </c>
      <c r="G33" s="428">
        <f t="shared" si="8"/>
        <v>0</v>
      </c>
      <c r="H33" s="428">
        <f>IF(C33&lt;1,F33*C33*'17.1.PIV 4. piel. turpinājums'!$C$22,0)</f>
        <v>0</v>
      </c>
      <c r="I33" s="333"/>
      <c r="J33" s="333"/>
      <c r="K33" s="333"/>
      <c r="L33" s="333"/>
      <c r="M33" s="333"/>
      <c r="N33" s="333"/>
      <c r="O33" s="333"/>
      <c r="P33" s="333"/>
      <c r="Q33" s="333"/>
      <c r="R33" s="333"/>
      <c r="S33" s="333"/>
      <c r="T33" s="333"/>
      <c r="U33" s="333"/>
      <c r="V33" s="333"/>
      <c r="W33" s="333"/>
      <c r="X33" s="333"/>
      <c r="Y33" s="333"/>
      <c r="Z33" s="333"/>
      <c r="AF33" s="419"/>
      <c r="AG33" s="419"/>
      <c r="AH33" s="419"/>
      <c r="AI33" s="419"/>
      <c r="AJ33" s="419"/>
      <c r="AK33" s="419"/>
      <c r="AL33" s="419"/>
      <c r="AM33" s="419"/>
      <c r="AN33" s="419"/>
      <c r="AO33" s="419"/>
      <c r="AP33" s="419"/>
      <c r="AQ33" s="419"/>
      <c r="AR33" s="419"/>
      <c r="AS33" s="419"/>
      <c r="AT33" s="419"/>
      <c r="AU33" s="419"/>
    </row>
    <row r="34" spans="1:69" ht="13.5" customHeight="1">
      <c r="A34" s="939" t="s">
        <v>751</v>
      </c>
      <c r="B34" s="940" t="s">
        <v>752</v>
      </c>
      <c r="C34" s="945">
        <v>0.85</v>
      </c>
      <c r="D34" s="428">
        <f t="shared" ref="D34" si="17">SUM(F34:G34)</f>
        <v>0</v>
      </c>
      <c r="E34" s="943" t="e">
        <f t="shared" si="6"/>
        <v>#DIV/0!</v>
      </c>
      <c r="F34" s="428">
        <f t="shared" ref="F34" si="18">SUM(I34,K34,M34,O34,Q34,S34,U34,W34,Y34)</f>
        <v>0</v>
      </c>
      <c r="G34" s="428">
        <f t="shared" ref="G34" si="19">SUM(J34,L34,N34,P34,R34,T34,V34,X34,Z34)</f>
        <v>0</v>
      </c>
      <c r="H34" s="428">
        <f>IF(C34&lt;1,F34*C34*'17.1.PIV 4. piel. turpinājums'!$C$22,0)</f>
        <v>0</v>
      </c>
      <c r="I34" s="435">
        <v>0</v>
      </c>
      <c r="J34" s="333"/>
      <c r="K34" s="435">
        <v>0</v>
      </c>
      <c r="L34" s="333"/>
      <c r="M34" s="435">
        <v>0</v>
      </c>
      <c r="N34" s="333"/>
      <c r="O34" s="435">
        <v>0</v>
      </c>
      <c r="P34" s="333"/>
      <c r="Q34" s="435">
        <v>0</v>
      </c>
      <c r="R34" s="333"/>
      <c r="S34" s="435">
        <v>0</v>
      </c>
      <c r="T34" s="333"/>
      <c r="U34" s="435">
        <v>0</v>
      </c>
      <c r="V34" s="333"/>
      <c r="W34" s="435">
        <v>0</v>
      </c>
      <c r="X34" s="333"/>
      <c r="Y34" s="435">
        <v>0</v>
      </c>
      <c r="Z34" s="333"/>
      <c r="AF34" s="419"/>
      <c r="AG34" s="419"/>
      <c r="AH34" s="419"/>
      <c r="AI34" s="419"/>
      <c r="AJ34" s="419"/>
      <c r="AK34" s="419"/>
      <c r="AL34" s="419"/>
      <c r="AM34" s="419"/>
      <c r="AN34" s="419"/>
      <c r="AO34" s="419"/>
      <c r="AP34" s="419"/>
      <c r="AQ34" s="419"/>
      <c r="AR34" s="419"/>
      <c r="AS34" s="419"/>
      <c r="AT34" s="419"/>
      <c r="AU34" s="419"/>
    </row>
    <row r="35" spans="1:69" ht="13.5" customHeight="1">
      <c r="A35" s="942"/>
      <c r="B35" s="940" t="s">
        <v>152</v>
      </c>
      <c r="C35" s="555">
        <v>0.85</v>
      </c>
      <c r="D35" s="428">
        <f>SUM(D5,D6,D8,D12,D25,D26,D33,D34)</f>
        <v>0</v>
      </c>
      <c r="E35" s="943" t="e">
        <f t="shared" si="6"/>
        <v>#DIV/0!</v>
      </c>
      <c r="F35" s="428">
        <f>SUM(F5,F6,F8,F12,F25,F26,F33,F34)</f>
        <v>0</v>
      </c>
      <c r="G35" s="428">
        <f>SUM(G5,G6,G8,G12,G25,G26,G33,G34)</f>
        <v>0</v>
      </c>
      <c r="H35" s="428">
        <f>SUM(H5,H6,H8,H12,H25,H26,H33,H34)</f>
        <v>0</v>
      </c>
      <c r="I35" s="428">
        <f>SUM(I5,I6,I8,I12,I25,I26,I33,I34)</f>
        <v>0</v>
      </c>
      <c r="J35" s="428">
        <f t="shared" ref="J35:Z35" si="20">SUM(J5,J6,J8,J12,J25,J26,J33,J34)</f>
        <v>0</v>
      </c>
      <c r="K35" s="428">
        <f t="shared" si="20"/>
        <v>0</v>
      </c>
      <c r="L35" s="428">
        <f t="shared" si="20"/>
        <v>0</v>
      </c>
      <c r="M35" s="428">
        <f t="shared" si="20"/>
        <v>0</v>
      </c>
      <c r="N35" s="428">
        <f t="shared" si="20"/>
        <v>0</v>
      </c>
      <c r="O35" s="428">
        <f t="shared" si="20"/>
        <v>0</v>
      </c>
      <c r="P35" s="428">
        <f t="shared" si="20"/>
        <v>0</v>
      </c>
      <c r="Q35" s="428">
        <f t="shared" si="20"/>
        <v>0</v>
      </c>
      <c r="R35" s="428">
        <f t="shared" si="20"/>
        <v>0</v>
      </c>
      <c r="S35" s="428">
        <f t="shared" si="20"/>
        <v>0</v>
      </c>
      <c r="T35" s="428">
        <f t="shared" si="20"/>
        <v>0</v>
      </c>
      <c r="U35" s="428">
        <f t="shared" si="20"/>
        <v>0</v>
      </c>
      <c r="V35" s="428">
        <f t="shared" si="20"/>
        <v>0</v>
      </c>
      <c r="W35" s="428">
        <f t="shared" si="20"/>
        <v>0</v>
      </c>
      <c r="X35" s="428">
        <f t="shared" si="20"/>
        <v>0</v>
      </c>
      <c r="Y35" s="428">
        <f t="shared" si="20"/>
        <v>0</v>
      </c>
      <c r="Z35" s="428">
        <f t="shared" si="20"/>
        <v>0</v>
      </c>
      <c r="AF35" s="419"/>
      <c r="AG35" s="419"/>
      <c r="AH35" s="419"/>
      <c r="AI35" s="419"/>
      <c r="AJ35" s="419"/>
      <c r="AK35" s="419"/>
      <c r="AL35" s="419"/>
      <c r="AM35" s="419"/>
      <c r="AN35" s="419"/>
      <c r="AO35" s="419"/>
      <c r="AP35" s="419"/>
      <c r="AQ35" s="419"/>
      <c r="AR35" s="419"/>
      <c r="AS35" s="419"/>
      <c r="AT35" s="419"/>
      <c r="AU35" s="419"/>
    </row>
    <row r="36" spans="1:69" s="454" customFormat="1">
      <c r="A36" s="448"/>
      <c r="B36" s="449"/>
      <c r="C36" s="450"/>
      <c r="D36" s="451"/>
      <c r="E36" s="452"/>
      <c r="F36" s="451"/>
      <c r="G36" s="451"/>
      <c r="H36" s="451"/>
      <c r="I36" s="451"/>
      <c r="J36" s="451"/>
      <c r="K36" s="451"/>
      <c r="L36" s="451"/>
      <c r="M36" s="451"/>
      <c r="N36" s="451"/>
      <c r="O36" s="451"/>
      <c r="P36" s="451"/>
      <c r="Q36" s="451"/>
      <c r="R36" s="451"/>
      <c r="S36" s="451"/>
      <c r="T36" s="451"/>
      <c r="U36" s="451"/>
      <c r="V36" s="451"/>
      <c r="W36" s="451"/>
      <c r="X36" s="451"/>
      <c r="Y36" s="451"/>
      <c r="Z36" s="451"/>
      <c r="AA36" s="77"/>
      <c r="AB36" s="77"/>
      <c r="AC36" s="77"/>
      <c r="AD36" s="77"/>
      <c r="AE36" s="77"/>
      <c r="AF36" s="453"/>
      <c r="AG36" s="453"/>
      <c r="AH36" s="453"/>
      <c r="AI36" s="453"/>
      <c r="AJ36" s="453"/>
      <c r="AK36" s="453"/>
      <c r="AL36" s="453"/>
      <c r="AM36" s="453"/>
      <c r="AN36" s="453"/>
      <c r="AO36" s="453"/>
      <c r="AP36" s="453"/>
      <c r="AQ36" s="453"/>
      <c r="AR36" s="453"/>
      <c r="AS36" s="453"/>
      <c r="AT36" s="453"/>
      <c r="AU36" s="453"/>
      <c r="AV36" s="77"/>
      <c r="AW36" s="77"/>
      <c r="AX36" s="77"/>
      <c r="AY36" s="77"/>
      <c r="AZ36" s="77"/>
      <c r="BA36" s="77"/>
      <c r="BB36" s="77"/>
      <c r="BC36" s="77"/>
      <c r="BD36" s="77"/>
      <c r="BE36" s="77"/>
      <c r="BF36" s="77"/>
      <c r="BG36" s="77"/>
      <c r="BH36" s="77"/>
      <c r="BI36" s="77"/>
      <c r="BJ36" s="77"/>
      <c r="BK36" s="77"/>
      <c r="BL36" s="77"/>
      <c r="BM36" s="77"/>
      <c r="BN36" s="77"/>
      <c r="BO36" s="77"/>
      <c r="BP36" s="77"/>
      <c r="BQ36" s="77"/>
    </row>
    <row r="37" spans="1:69" s="69" customFormat="1">
      <c r="A37" s="455"/>
      <c r="B37" s="456" t="s">
        <v>404</v>
      </c>
      <c r="C37" s="457"/>
      <c r="D37" s="435"/>
      <c r="E37" s="458"/>
      <c r="F37" s="442"/>
      <c r="G37" s="442"/>
      <c r="H37" s="442">
        <f>SUM(I37:Z37)</f>
        <v>0</v>
      </c>
      <c r="I37" s="442">
        <f>$C$35*I35*'17.1.PIV 4. piel. turpinājums'!$C$22</f>
        <v>0</v>
      </c>
      <c r="J37" s="442" t="s">
        <v>447</v>
      </c>
      <c r="K37" s="442">
        <f>$C$35*K35*'17.1.PIV 4. piel. turpinājums'!$C$22</f>
        <v>0</v>
      </c>
      <c r="L37" s="442" t="s">
        <v>447</v>
      </c>
      <c r="M37" s="442">
        <f>$C$35*M35*'17.1.PIV 4. piel. turpinājums'!$C$22</f>
        <v>0</v>
      </c>
      <c r="N37" s="442" t="s">
        <v>447</v>
      </c>
      <c r="O37" s="442">
        <f>$C$35*O35*'17.1.PIV 4. piel. turpinājums'!$C$22</f>
        <v>0</v>
      </c>
      <c r="P37" s="442" t="s">
        <v>447</v>
      </c>
      <c r="Q37" s="442">
        <f>$C$35*Q35*'17.1.PIV 4. piel. turpinājums'!$C$22</f>
        <v>0</v>
      </c>
      <c r="R37" s="442" t="s">
        <v>447</v>
      </c>
      <c r="S37" s="442">
        <f>$C$35*S35*'17.1.PIV 4. piel. turpinājums'!$C$22</f>
        <v>0</v>
      </c>
      <c r="T37" s="442" t="s">
        <v>447</v>
      </c>
      <c r="U37" s="442">
        <f>$C$35*U35*'17.1.PIV 4. piel. turpinājums'!$C$22</f>
        <v>0</v>
      </c>
      <c r="V37" s="442" t="s">
        <v>447</v>
      </c>
      <c r="W37" s="442">
        <f>$C$35*W35*'17.1.PIV 4. piel. turpinājums'!$C$22</f>
        <v>0</v>
      </c>
      <c r="X37" s="442" t="s">
        <v>447</v>
      </c>
      <c r="Y37" s="442">
        <f>$C$35*Y35*'17.1.PIV 4. piel. turpinājums'!$C$22</f>
        <v>0</v>
      </c>
      <c r="Z37" s="442" t="s">
        <v>447</v>
      </c>
      <c r="AF37" s="419"/>
      <c r="AG37" s="419"/>
      <c r="AH37" s="419"/>
      <c r="AI37" s="419"/>
      <c r="AJ37" s="419"/>
      <c r="AK37" s="419"/>
      <c r="AL37" s="419"/>
      <c r="AM37" s="419"/>
      <c r="AN37" s="419"/>
      <c r="AO37" s="419"/>
      <c r="AP37" s="419"/>
      <c r="AQ37" s="419"/>
      <c r="AR37" s="419"/>
      <c r="AS37" s="419"/>
      <c r="AT37" s="419"/>
      <c r="AU37" s="419"/>
    </row>
    <row r="38" spans="1:69" s="69" customFormat="1">
      <c r="A38" s="459"/>
      <c r="G38" s="218"/>
      <c r="H38" s="460"/>
      <c r="I38" s="419"/>
      <c r="J38" s="218"/>
      <c r="K38" s="218"/>
      <c r="L38" s="218"/>
      <c r="M38" s="218"/>
      <c r="N38" s="218"/>
      <c r="O38" s="218"/>
      <c r="P38" s="218"/>
      <c r="Q38" s="218"/>
      <c r="R38" s="218"/>
      <c r="S38" s="218"/>
      <c r="T38" s="218"/>
      <c r="U38" s="218"/>
      <c r="V38" s="218"/>
      <c r="W38" s="218"/>
      <c r="X38" s="218"/>
      <c r="Y38" s="218"/>
      <c r="Z38" s="218"/>
    </row>
    <row r="39" spans="1:69" s="69" customFormat="1">
      <c r="A39" s="459"/>
      <c r="B39" s="69" t="s">
        <v>455</v>
      </c>
      <c r="H39" s="77"/>
      <c r="I39" s="461"/>
      <c r="J39" s="461"/>
      <c r="K39" s="461"/>
      <c r="L39" s="461"/>
      <c r="M39" s="461"/>
      <c r="N39" s="461"/>
      <c r="O39" s="461"/>
      <c r="P39" s="461"/>
      <c r="Q39" s="461"/>
      <c r="R39" s="461"/>
      <c r="S39" s="461"/>
      <c r="T39" s="461"/>
      <c r="U39" s="461"/>
      <c r="V39" s="461"/>
      <c r="W39" s="461"/>
      <c r="X39" s="461"/>
      <c r="Y39" s="461"/>
      <c r="Z39" s="461"/>
      <c r="AA39" s="466"/>
    </row>
    <row r="40" spans="1:69" s="69" customFormat="1">
      <c r="A40" s="462"/>
      <c r="B40" s="69" t="s">
        <v>480</v>
      </c>
      <c r="I40" s="419"/>
    </row>
    <row r="41" spans="1:69" s="69" customFormat="1">
      <c r="A41" s="463"/>
      <c r="B41" s="69" t="s">
        <v>481</v>
      </c>
    </row>
    <row r="42" spans="1:69" s="69" customFormat="1">
      <c r="A42" s="463"/>
    </row>
    <row r="43" spans="1:69" s="69" customFormat="1" ht="16.5" customHeight="1">
      <c r="A43" s="463"/>
    </row>
    <row r="44" spans="1:69" s="69" customFormat="1">
      <c r="A44" s="463"/>
    </row>
    <row r="45" spans="1:69" s="69" customFormat="1">
      <c r="A45" s="463"/>
    </row>
    <row r="46" spans="1:69" s="69" customFormat="1">
      <c r="A46" s="463"/>
    </row>
    <row r="47" spans="1:69" s="69" customFormat="1">
      <c r="A47" s="463"/>
    </row>
    <row r="48" spans="1:69" s="69" customFormat="1">
      <c r="A48" s="463"/>
    </row>
    <row r="49" spans="1:1" s="69" customFormat="1">
      <c r="A49" s="463"/>
    </row>
    <row r="50" spans="1:1" s="69" customFormat="1">
      <c r="A50" s="463"/>
    </row>
    <row r="51" spans="1:1" s="69" customFormat="1">
      <c r="A51" s="463"/>
    </row>
    <row r="52" spans="1:1" s="69" customFormat="1">
      <c r="A52" s="463"/>
    </row>
    <row r="53" spans="1:1" s="69" customFormat="1">
      <c r="A53" s="463"/>
    </row>
    <row r="54" spans="1:1" s="69" customFormat="1">
      <c r="A54" s="463"/>
    </row>
    <row r="55" spans="1:1" s="69" customFormat="1">
      <c r="A55" s="463"/>
    </row>
    <row r="56" spans="1:1" s="69" customFormat="1">
      <c r="A56" s="463"/>
    </row>
    <row r="57" spans="1:1" s="69" customFormat="1">
      <c r="A57" s="463"/>
    </row>
    <row r="58" spans="1:1" s="69" customFormat="1">
      <c r="A58" s="463"/>
    </row>
    <row r="59" spans="1:1" s="69" customFormat="1">
      <c r="A59" s="463"/>
    </row>
    <row r="60" spans="1:1" s="69" customFormat="1"/>
    <row r="61" spans="1:1" s="69" customFormat="1"/>
    <row r="62" spans="1:1" s="69" customFormat="1"/>
    <row r="63" spans="1:1" s="69" customFormat="1"/>
    <row r="64" spans="1:1" s="69" customFormat="1"/>
    <row r="65" s="69" customFormat="1"/>
    <row r="66" s="69" customFormat="1"/>
    <row r="67" s="69" customFormat="1"/>
    <row r="68" s="69" customFormat="1"/>
    <row r="69" s="69" customFormat="1"/>
    <row r="70" s="69" customFormat="1"/>
    <row r="71" s="69" customFormat="1"/>
    <row r="72" s="69" customFormat="1"/>
    <row r="73" s="69" customFormat="1"/>
    <row r="74" s="69" customFormat="1"/>
    <row r="75" s="69" customFormat="1"/>
    <row r="76" s="69" customFormat="1"/>
    <row r="77" s="69" customFormat="1"/>
    <row r="78" s="69" customFormat="1"/>
    <row r="79" s="69" customFormat="1"/>
    <row r="80" s="69" customFormat="1"/>
    <row r="81" spans="1:2" s="69" customFormat="1"/>
    <row r="82" spans="1:2" s="69" customFormat="1"/>
    <row r="83" spans="1:2" s="69" customFormat="1"/>
    <row r="84" spans="1:2" s="69" customFormat="1">
      <c r="A84" s="448"/>
      <c r="B84" s="449"/>
    </row>
    <row r="85" spans="1:2" s="69" customFormat="1"/>
    <row r="86" spans="1:2" s="69" customFormat="1"/>
    <row r="87" spans="1:2" s="69" customFormat="1"/>
    <row r="88" spans="1:2" s="69" customFormat="1"/>
    <row r="89" spans="1:2" s="69" customFormat="1"/>
    <row r="90" spans="1:2" s="69" customFormat="1"/>
    <row r="91" spans="1:2" s="69" customFormat="1"/>
    <row r="92" spans="1:2" s="69" customFormat="1"/>
    <row r="93" spans="1:2" s="69" customFormat="1"/>
    <row r="94" spans="1:2" s="69" customFormat="1"/>
    <row r="95" spans="1:2" s="69" customFormat="1"/>
    <row r="96" spans="1:2" s="69" customFormat="1"/>
    <row r="97" s="69" customFormat="1"/>
    <row r="98" s="69" customFormat="1"/>
    <row r="99" s="69" customFormat="1"/>
    <row r="100" s="69" customFormat="1"/>
    <row r="101" s="69" customFormat="1"/>
    <row r="102" s="69" customFormat="1"/>
    <row r="103" s="69" customFormat="1"/>
    <row r="104" s="69" customFormat="1"/>
    <row r="105" s="69" customFormat="1"/>
    <row r="106" s="69" customFormat="1"/>
    <row r="107" s="69" customFormat="1"/>
    <row r="108" s="69" customFormat="1"/>
    <row r="109" s="69" customFormat="1"/>
    <row r="110" s="69" customFormat="1"/>
    <row r="111" s="69" customFormat="1"/>
    <row r="112" s="69" customFormat="1"/>
    <row r="113" s="69" customFormat="1"/>
    <row r="114" s="69" customFormat="1"/>
    <row r="115" s="69" customFormat="1"/>
    <row r="116" s="69" customFormat="1"/>
    <row r="117" s="69" customFormat="1"/>
    <row r="118" s="69" customFormat="1"/>
    <row r="119" s="69" customFormat="1"/>
    <row r="120" s="69" customFormat="1"/>
    <row r="121" s="69" customFormat="1"/>
    <row r="122" s="69" customFormat="1"/>
    <row r="123" s="69" customFormat="1"/>
    <row r="124" s="69" customFormat="1"/>
    <row r="125" s="69" customFormat="1"/>
    <row r="126" s="69" customFormat="1"/>
    <row r="127" s="69" customFormat="1"/>
    <row r="128" s="69" customFormat="1"/>
    <row r="129" s="69" customFormat="1"/>
    <row r="130" s="69" customFormat="1"/>
    <row r="131" s="69" customFormat="1"/>
    <row r="132" s="69" customFormat="1"/>
    <row r="133" s="69" customFormat="1"/>
    <row r="134" s="69" customFormat="1"/>
    <row r="135" s="69" customFormat="1"/>
    <row r="136" s="69" customFormat="1"/>
    <row r="137" s="69" customFormat="1"/>
    <row r="138" s="69" customFormat="1"/>
    <row r="139" s="69" customFormat="1"/>
    <row r="140" s="69" customFormat="1"/>
    <row r="141" s="69" customFormat="1"/>
    <row r="142" s="69" customFormat="1"/>
    <row r="143" s="69" customFormat="1"/>
    <row r="144" s="69" customFormat="1"/>
    <row r="145" s="69" customFormat="1"/>
    <row r="146" s="69" customFormat="1"/>
    <row r="147" s="69" customFormat="1"/>
    <row r="148" s="69" customFormat="1"/>
    <row r="149" s="69" customFormat="1"/>
    <row r="150" s="69" customFormat="1"/>
    <row r="151" s="69" customFormat="1"/>
    <row r="152" s="69" customFormat="1"/>
    <row r="153" s="69" customFormat="1"/>
    <row r="154" s="69" customFormat="1"/>
    <row r="155" s="69" customFormat="1"/>
    <row r="156" s="69" customFormat="1"/>
    <row r="157" s="69" customFormat="1"/>
    <row r="158" s="69" customFormat="1"/>
    <row r="159" s="69" customFormat="1"/>
    <row r="160" s="69" customFormat="1"/>
    <row r="161" s="69" customFormat="1"/>
    <row r="162" s="69" customFormat="1"/>
    <row r="163" s="69" customFormat="1"/>
    <row r="164" s="69" customFormat="1"/>
    <row r="165" s="69" customFormat="1"/>
    <row r="166" s="69" customFormat="1"/>
    <row r="167" s="69" customFormat="1"/>
    <row r="168" s="69" customFormat="1"/>
    <row r="169" s="69" customFormat="1"/>
    <row r="170" s="69" customFormat="1"/>
    <row r="171" s="69" customFormat="1"/>
    <row r="172" s="69" customFormat="1"/>
    <row r="173" s="69" customFormat="1"/>
    <row r="174" s="69" customFormat="1"/>
    <row r="175" s="69" customFormat="1"/>
    <row r="176" s="69" customFormat="1"/>
    <row r="177" s="69" customFormat="1"/>
    <row r="178" s="69" customFormat="1"/>
    <row r="179" s="69" customFormat="1"/>
    <row r="180" s="69" customFormat="1"/>
    <row r="181" s="69" customFormat="1"/>
    <row r="182" s="69" customFormat="1"/>
    <row r="183" s="69" customFormat="1"/>
    <row r="184" s="69" customFormat="1"/>
    <row r="185" s="69" customFormat="1"/>
    <row r="186" s="69" customFormat="1"/>
    <row r="187" s="69" customFormat="1"/>
    <row r="188" s="69" customFormat="1"/>
    <row r="189" s="69" customFormat="1"/>
    <row r="190" s="69" customFormat="1"/>
    <row r="191" s="69" customFormat="1"/>
    <row r="192" s="69" customFormat="1"/>
    <row r="193" s="69" customFormat="1"/>
    <row r="194" s="69" customFormat="1"/>
    <row r="195" s="69" customFormat="1"/>
    <row r="196" s="69" customFormat="1"/>
    <row r="197" s="69" customFormat="1"/>
    <row r="198" s="69" customFormat="1"/>
    <row r="199" s="69" customFormat="1"/>
    <row r="200" s="69" customFormat="1"/>
    <row r="201" s="69" customFormat="1"/>
    <row r="202" s="69" customFormat="1"/>
    <row r="203" s="69" customFormat="1"/>
    <row r="204" s="69" customFormat="1"/>
    <row r="205" s="69" customFormat="1"/>
    <row r="206" s="69" customFormat="1"/>
    <row r="207" s="69" customFormat="1"/>
    <row r="208" s="69" customFormat="1"/>
    <row r="209" s="69" customFormat="1"/>
    <row r="210" s="69" customFormat="1"/>
    <row r="211" s="69" customFormat="1"/>
    <row r="212" s="69" customFormat="1"/>
    <row r="213" s="69" customFormat="1"/>
    <row r="214" s="69" customFormat="1"/>
    <row r="215" s="69" customFormat="1"/>
    <row r="216" s="69" customFormat="1"/>
    <row r="217" s="69" customFormat="1"/>
    <row r="218" s="69" customFormat="1"/>
    <row r="219" s="69" customFormat="1"/>
    <row r="220" s="69" customFormat="1"/>
    <row r="221" s="69" customFormat="1"/>
    <row r="222" s="69" customFormat="1"/>
    <row r="223" s="69" customFormat="1"/>
    <row r="224" s="69" customFormat="1"/>
    <row r="225" s="69" customFormat="1"/>
    <row r="226" s="69" customFormat="1"/>
    <row r="227" s="69" customFormat="1"/>
    <row r="228" s="69" customFormat="1"/>
    <row r="229" s="69" customFormat="1"/>
    <row r="230" s="69" customFormat="1"/>
    <row r="231" s="69" customFormat="1"/>
    <row r="232" s="69" customFormat="1"/>
    <row r="233" s="69" customFormat="1"/>
    <row r="234" s="69" customFormat="1"/>
    <row r="235" s="69" customFormat="1"/>
    <row r="236" s="69" customFormat="1"/>
    <row r="237" s="69" customFormat="1"/>
    <row r="238" s="69" customFormat="1"/>
    <row r="239" s="69" customFormat="1"/>
    <row r="240" s="69" customFormat="1"/>
    <row r="241" s="69" customFormat="1"/>
    <row r="242" s="69" customFormat="1"/>
    <row r="243" s="69" customFormat="1"/>
    <row r="244" s="69" customFormat="1"/>
    <row r="245" s="69" customFormat="1"/>
    <row r="246" s="69" customFormat="1"/>
    <row r="247" s="69" customFormat="1"/>
    <row r="248" s="69" customFormat="1"/>
    <row r="249" s="69" customFormat="1"/>
    <row r="250" s="69" customFormat="1"/>
    <row r="251" s="69" customFormat="1"/>
    <row r="252" s="69" customFormat="1"/>
    <row r="253" s="69" customFormat="1"/>
    <row r="254" s="69" customFormat="1"/>
    <row r="255" s="69" customFormat="1"/>
    <row r="256" s="69" customFormat="1"/>
    <row r="257" s="69" customFormat="1"/>
    <row r="258" s="69" customFormat="1"/>
    <row r="259" s="69" customFormat="1"/>
    <row r="260" s="69" customFormat="1"/>
    <row r="261" s="69" customFormat="1"/>
    <row r="262" s="69" customFormat="1"/>
    <row r="263" s="69" customFormat="1"/>
    <row r="264" s="69" customFormat="1"/>
    <row r="265" s="69" customFormat="1"/>
    <row r="266" s="69" customFormat="1"/>
    <row r="267" s="69" customFormat="1"/>
    <row r="268" s="69" customFormat="1"/>
    <row r="269" s="69" customFormat="1"/>
    <row r="270" s="69" customFormat="1"/>
    <row r="271" s="69" customFormat="1"/>
    <row r="272" s="69" customFormat="1"/>
    <row r="273" s="69" customFormat="1"/>
    <row r="274" s="69" customFormat="1"/>
    <row r="275" s="69" customFormat="1"/>
    <row r="276" s="69" customFormat="1"/>
    <row r="277" s="69" customFormat="1"/>
    <row r="278" s="69" customFormat="1"/>
    <row r="279" s="69" customFormat="1"/>
    <row r="280" s="69" customFormat="1"/>
    <row r="281" s="69" customFormat="1"/>
    <row r="282" s="69" customFormat="1"/>
    <row r="283" s="69" customFormat="1"/>
    <row r="284" s="69" customFormat="1"/>
    <row r="285" s="69" customFormat="1"/>
    <row r="286" s="69" customFormat="1"/>
    <row r="287" s="69" customFormat="1"/>
    <row r="288" s="69" customFormat="1"/>
    <row r="289" s="69" customFormat="1"/>
    <row r="290" s="69" customFormat="1"/>
    <row r="291" s="69" customFormat="1"/>
    <row r="292" s="69" customFormat="1"/>
    <row r="293" s="69" customFormat="1"/>
    <row r="294" s="69" customFormat="1"/>
    <row r="295" s="69" customFormat="1"/>
    <row r="296" s="69" customFormat="1"/>
    <row r="297" s="69" customFormat="1"/>
    <row r="298" s="69" customFormat="1"/>
    <row r="299" s="69" customFormat="1"/>
    <row r="300" s="69" customFormat="1"/>
    <row r="301" s="69" customFormat="1"/>
    <row r="302" s="69" customFormat="1"/>
    <row r="303" s="69" customFormat="1"/>
    <row r="304" s="69" customFormat="1"/>
    <row r="305" s="69" customFormat="1"/>
    <row r="306" s="69" customFormat="1"/>
    <row r="307" s="69" customFormat="1"/>
    <row r="308" s="69" customFormat="1"/>
    <row r="309" s="69" customFormat="1"/>
    <row r="310" s="69" customFormat="1"/>
    <row r="311" s="69" customFormat="1"/>
    <row r="312" s="69" customFormat="1"/>
    <row r="313" s="69" customFormat="1"/>
    <row r="314" s="69" customFormat="1"/>
    <row r="315" s="69" customFormat="1"/>
    <row r="316" s="69" customFormat="1"/>
    <row r="317" s="69" customFormat="1"/>
    <row r="318" s="69" customFormat="1"/>
    <row r="319" s="69" customFormat="1"/>
    <row r="320" s="69" customFormat="1"/>
    <row r="321" s="69" customFormat="1"/>
    <row r="322" s="69" customFormat="1"/>
    <row r="323" s="69" customFormat="1"/>
    <row r="324" s="69" customFormat="1"/>
    <row r="325" s="69" customFormat="1"/>
    <row r="326" s="69" customFormat="1"/>
    <row r="327" s="69" customFormat="1"/>
    <row r="328" s="69" customFormat="1"/>
    <row r="329" s="69" customFormat="1"/>
    <row r="330" s="69" customFormat="1"/>
    <row r="331" s="69" customFormat="1"/>
    <row r="332" s="69" customFormat="1"/>
    <row r="333" s="69" customFormat="1"/>
    <row r="334" s="69" customFormat="1"/>
    <row r="335" s="69" customFormat="1"/>
    <row r="336" s="69" customFormat="1"/>
    <row r="337" s="69" customFormat="1"/>
    <row r="338" s="69" customFormat="1"/>
    <row r="339" s="69" customFormat="1"/>
    <row r="340" s="69" customFormat="1"/>
    <row r="341" s="69" customFormat="1"/>
    <row r="342" s="69" customFormat="1"/>
    <row r="343" s="69" customFormat="1"/>
    <row r="344" s="69" customFormat="1"/>
    <row r="345" s="69" customFormat="1"/>
    <row r="346" s="69" customFormat="1"/>
    <row r="347" s="69" customFormat="1"/>
    <row r="348" s="69" customFormat="1"/>
    <row r="349" s="69" customFormat="1"/>
    <row r="350" s="69" customFormat="1"/>
    <row r="351" s="69" customFormat="1"/>
    <row r="352" s="69" customFormat="1"/>
    <row r="353" s="69" customFormat="1"/>
    <row r="354" s="69" customFormat="1"/>
    <row r="355" s="69" customFormat="1"/>
    <row r="356" s="69" customFormat="1"/>
    <row r="357" s="69" customFormat="1"/>
    <row r="358" s="69" customFormat="1"/>
    <row r="359" s="69" customFormat="1"/>
    <row r="360" s="69" customFormat="1"/>
    <row r="361" s="69" customFormat="1"/>
    <row r="362" s="69" customFormat="1"/>
    <row r="363" s="69" customFormat="1"/>
    <row r="364" s="69" customFormat="1"/>
    <row r="365" s="69" customFormat="1"/>
    <row r="366" s="69" customFormat="1"/>
    <row r="367" s="69" customFormat="1"/>
    <row r="368" s="69" customFormat="1"/>
    <row r="369" s="69" customFormat="1"/>
    <row r="370" s="69" customFormat="1"/>
    <row r="371" s="69" customFormat="1"/>
    <row r="372" s="69" customFormat="1"/>
    <row r="373" s="69" customFormat="1"/>
    <row r="374" s="69" customFormat="1"/>
    <row r="375" s="69" customFormat="1"/>
    <row r="376" s="69" customFormat="1"/>
    <row r="377" s="69" customFormat="1"/>
    <row r="378" s="69" customFormat="1"/>
    <row r="379" s="69" customFormat="1"/>
    <row r="380" s="69" customFormat="1"/>
    <row r="381" s="69" customFormat="1"/>
    <row r="382" s="69" customFormat="1"/>
    <row r="383" s="69" customFormat="1"/>
    <row r="384" s="69" customFormat="1"/>
    <row r="385" s="69" customFormat="1"/>
    <row r="386" s="69" customFormat="1"/>
    <row r="387" s="69" customFormat="1"/>
    <row r="388" s="69" customFormat="1"/>
    <row r="389" s="69" customFormat="1"/>
    <row r="390" s="69" customFormat="1"/>
    <row r="391" s="69" customFormat="1"/>
    <row r="392" s="69" customFormat="1"/>
    <row r="393" s="69" customFormat="1"/>
    <row r="394" s="69" customFormat="1"/>
    <row r="395" s="69" customFormat="1"/>
    <row r="396" s="69" customFormat="1"/>
    <row r="397" s="69" customFormat="1"/>
    <row r="398" s="69" customFormat="1"/>
    <row r="399" s="69" customFormat="1"/>
    <row r="400" s="69" customFormat="1"/>
    <row r="401" s="69" customFormat="1"/>
    <row r="402" s="69" customFormat="1"/>
    <row r="403" s="69" customFormat="1"/>
    <row r="404" s="69" customFormat="1"/>
    <row r="405" s="69" customFormat="1"/>
    <row r="406" s="69" customFormat="1"/>
    <row r="407" s="69" customFormat="1"/>
    <row r="408" s="69" customFormat="1"/>
    <row r="409" s="69" customFormat="1"/>
    <row r="410" s="69" customFormat="1"/>
    <row r="411" s="69" customFormat="1"/>
    <row r="412" s="69" customFormat="1"/>
    <row r="413" s="69" customFormat="1"/>
  </sheetData>
  <sheetProtection algorithmName="SHA-512" hashValue="ZADiamGENRG389I3hnpvQccZBUES9n8qow+ZuS2hQmQ07x0Rb02yca5YMgwGJqjqEUvECMiO0haQKw/uR53CzA==" saltValue="KYfZ2BkkOBucG+6eHsdtmw==" spinCount="100000" sheet="1" formatCells="0" formatColumns="0" formatRows="0"/>
  <dataConsolidate/>
  <mergeCells count="17">
    <mergeCell ref="A1:B1"/>
    <mergeCell ref="A2:C2"/>
    <mergeCell ref="A3:A4"/>
    <mergeCell ref="B3:B4"/>
    <mergeCell ref="C3:C4"/>
    <mergeCell ref="Y3:Z3"/>
    <mergeCell ref="D1:V1"/>
    <mergeCell ref="M3:N3"/>
    <mergeCell ref="O3:P3"/>
    <mergeCell ref="Q3:R3"/>
    <mergeCell ref="S3:T3"/>
    <mergeCell ref="U3:V3"/>
    <mergeCell ref="W3:X3"/>
    <mergeCell ref="D3:E3"/>
    <mergeCell ref="F3:G3"/>
    <mergeCell ref="I3:J3"/>
    <mergeCell ref="K3:L3"/>
  </mergeCells>
  <conditionalFormatting sqref="D6:D7">
    <cfRule type="containsText" dxfId="81" priority="2" stopIfTrue="1" operator="containsText" text="PĀRSNIEGTAS IZMAKSAS">
      <formula>NOT(ISERROR(SEARCH("PĀRSNIEGTAS IZMAKSAS",D6)))</formula>
    </cfRule>
  </conditionalFormatting>
  <conditionalFormatting sqref="F6:G7 H5:H12 H14:H25 H31:H34">
    <cfRule type="containsText" dxfId="80" priority="5" stopIfTrue="1" operator="containsText" text="PĀRSNIEGTAS IZMAKSAS">
      <formula>NOT(ISERROR(SEARCH("PĀRSNIEGTAS IZMAKSAS",F5)))</formula>
    </cfRule>
  </conditionalFormatting>
  <conditionalFormatting sqref="M3:Z3">
    <cfRule type="cellIs" dxfId="79" priority="4" operator="equal">
      <formula>"x"</formula>
    </cfRule>
  </conditionalFormatting>
  <conditionalFormatting sqref="E6:E7">
    <cfRule type="containsText" dxfId="78" priority="3" stopIfTrue="1" operator="containsText" text="PĀRSNIEGTAS IZMAKSAS">
      <formula>NOT(ISERROR(SEARCH("PĀRSNIEGTAS IZMAKSAS",E6)))</formula>
    </cfRule>
  </conditionalFormatting>
  <conditionalFormatting sqref="C6:C7">
    <cfRule type="containsText" dxfId="77" priority="1" stopIfTrue="1" operator="containsText" text="PĀRSNIEGTAS IZMAKSAS">
      <formula>NOT(ISERROR(SEARCH("PĀRSNIEGTAS IZMAKSAS",C6)))</formula>
    </cfRule>
  </conditionalFormatting>
  <dataValidations disablePrompts="1" count="1">
    <dataValidation allowBlank="1" showInputMessage="1" showErrorMessage="1" promptTitle="izveelies" sqref="C5:C34"/>
  </dataValidations>
  <pageMargins left="0.7" right="0.7" top="0.75" bottom="0.75" header="0.3" footer="0.3"/>
  <pageSetup paperSize="9" scale="3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BQ406"/>
  <sheetViews>
    <sheetView showGridLines="0" zoomScale="80" zoomScaleNormal="80" workbookViewId="0">
      <pane xSplit="2" ySplit="4" topLeftCell="C5" activePane="bottomRight" state="frozen"/>
      <selection activeCell="H30" activeCellId="1" sqref="P27 H30"/>
      <selection pane="topRight" activeCell="H30" activeCellId="1" sqref="P27 H30"/>
      <selection pane="bottomLeft" activeCell="H30" activeCellId="1" sqref="P27 H30"/>
      <selection pane="bottomRight" activeCell="B18" sqref="B18"/>
    </sheetView>
  </sheetViews>
  <sheetFormatPr defaultRowHeight="12.75"/>
  <cols>
    <col min="1" max="1" width="5.42578125" style="39" customWidth="1"/>
    <col min="2" max="2" width="64.140625" style="39" customWidth="1"/>
    <col min="3" max="3" width="10.28515625" style="39" customWidth="1"/>
    <col min="4" max="4" width="12.140625" style="39" customWidth="1"/>
    <col min="5" max="5" width="9.42578125" style="39" customWidth="1"/>
    <col min="6" max="6" width="12.140625" style="39" customWidth="1"/>
    <col min="7" max="7" width="13.28515625" style="39" customWidth="1"/>
    <col min="8" max="8" width="12.42578125" style="39" customWidth="1"/>
    <col min="9" max="10" width="12.85546875" style="39" customWidth="1"/>
    <col min="11" max="26" width="11.28515625" style="39" customWidth="1"/>
    <col min="27" max="69" width="9.140625" style="69"/>
    <col min="70" max="16384" width="9.140625" style="39"/>
  </cols>
  <sheetData>
    <row r="1" spans="1:69" s="417" customFormat="1" ht="27" customHeight="1">
      <c r="A1" s="1008" t="s">
        <v>511</v>
      </c>
      <c r="B1" s="1008"/>
      <c r="C1" s="557"/>
      <c r="D1" s="1014" t="s">
        <v>675</v>
      </c>
      <c r="E1" s="1014"/>
      <c r="F1" s="1014"/>
      <c r="G1" s="1014"/>
      <c r="H1" s="1014"/>
      <c r="I1" s="1014"/>
      <c r="J1" s="1014"/>
      <c r="K1" s="1014"/>
      <c r="L1" s="1014"/>
      <c r="M1" s="1014"/>
      <c r="N1" s="1014"/>
      <c r="O1" s="1014"/>
      <c r="P1" s="1014"/>
      <c r="Q1" s="1014"/>
      <c r="R1" s="1014"/>
      <c r="S1" s="1014"/>
      <c r="T1" s="1014"/>
      <c r="U1" s="1014"/>
      <c r="V1" s="1014"/>
      <c r="W1" s="416"/>
      <c r="X1" s="416"/>
      <c r="Y1" s="416"/>
      <c r="Z1" s="416"/>
      <c r="AA1" s="416"/>
      <c r="AB1" s="416"/>
      <c r="AC1" s="416"/>
      <c r="AD1" s="416"/>
      <c r="AE1" s="416"/>
      <c r="AF1" s="416"/>
      <c r="AG1" s="416"/>
      <c r="AH1" s="416"/>
      <c r="AI1" s="416"/>
      <c r="AJ1" s="416"/>
      <c r="AK1" s="416"/>
      <c r="AL1" s="416"/>
      <c r="AM1" s="416"/>
      <c r="AN1" s="416"/>
      <c r="AO1" s="416"/>
      <c r="AP1" s="416"/>
      <c r="AQ1" s="416"/>
      <c r="AR1" s="416"/>
      <c r="AS1" s="416"/>
      <c r="AT1" s="416"/>
      <c r="AU1" s="416"/>
      <c r="AV1" s="416"/>
      <c r="AW1" s="416"/>
      <c r="AX1" s="416"/>
      <c r="AY1" s="416"/>
      <c r="AZ1" s="416"/>
      <c r="BA1" s="416"/>
      <c r="BB1" s="416"/>
      <c r="BC1" s="416"/>
      <c r="BD1" s="416"/>
      <c r="BE1" s="416"/>
      <c r="BF1" s="416"/>
      <c r="BG1" s="416"/>
      <c r="BH1" s="416"/>
      <c r="BI1" s="416"/>
      <c r="BJ1" s="416"/>
      <c r="BK1" s="416"/>
      <c r="BL1" s="416"/>
      <c r="BM1" s="416"/>
      <c r="BN1" s="416"/>
      <c r="BO1" s="416"/>
      <c r="BP1" s="416"/>
      <c r="BQ1" s="416"/>
    </row>
    <row r="2" spans="1:69" ht="24.95" customHeight="1">
      <c r="A2" s="1009" t="s">
        <v>444</v>
      </c>
      <c r="B2" s="1009"/>
      <c r="C2" s="1009"/>
      <c r="D2" s="69"/>
      <c r="E2" s="69"/>
      <c r="F2" s="69"/>
      <c r="G2" s="69"/>
      <c r="H2" s="69"/>
      <c r="I2" s="69"/>
      <c r="J2" s="69"/>
      <c r="K2" s="69"/>
      <c r="L2" s="69"/>
      <c r="M2" s="69"/>
      <c r="N2" s="69"/>
      <c r="O2" s="69"/>
      <c r="P2" s="69"/>
      <c r="Q2" s="69"/>
      <c r="R2" s="69"/>
      <c r="S2" s="69"/>
      <c r="T2" s="69"/>
      <c r="U2" s="69"/>
      <c r="V2" s="69"/>
      <c r="W2" s="69"/>
      <c r="X2" s="69"/>
      <c r="Y2" s="69"/>
      <c r="Z2" s="69"/>
    </row>
    <row r="3" spans="1:69">
      <c r="A3" s="1010" t="s">
        <v>162</v>
      </c>
      <c r="B3" s="1011" t="s">
        <v>191</v>
      </c>
      <c r="C3" s="1012" t="s">
        <v>454</v>
      </c>
      <c r="D3" s="1013" t="s">
        <v>192</v>
      </c>
      <c r="E3" s="1013"/>
      <c r="F3" s="1013" t="s">
        <v>213</v>
      </c>
      <c r="G3" s="1013"/>
      <c r="H3" s="548"/>
      <c r="I3" s="1013" t="s">
        <v>398</v>
      </c>
      <c r="J3" s="1013"/>
      <c r="K3" s="1013" t="str">
        <f>'Dati par projektu'!C9</f>
        <v>Izvēlieties gadu</v>
      </c>
      <c r="L3" s="1013"/>
      <c r="M3" s="1015" t="str">
        <f>IF(OR(K3&gt;=2022,K3="X"),"X",K3+1)</f>
        <v>X</v>
      </c>
      <c r="N3" s="1015"/>
      <c r="O3" s="1015" t="str">
        <f t="shared" ref="O3" si="0">IF(OR(M3&gt;=2022,M3="X"),"X",M3+1)</f>
        <v>X</v>
      </c>
      <c r="P3" s="1015"/>
      <c r="Q3" s="1015" t="str">
        <f t="shared" ref="Q3" si="1">IF(OR(O3&gt;=2022,O3="X"),"X",O3+1)</f>
        <v>X</v>
      </c>
      <c r="R3" s="1015"/>
      <c r="S3" s="1015" t="str">
        <f t="shared" ref="S3" si="2">IF(OR(Q3&gt;=2022,Q3="X"),"X",Q3+1)</f>
        <v>X</v>
      </c>
      <c r="T3" s="1015"/>
      <c r="U3" s="1015" t="str">
        <f t="shared" ref="U3" si="3">IF(OR(S3&gt;=2022,S3="X"),"X",S3+1)</f>
        <v>X</v>
      </c>
      <c r="V3" s="1015"/>
      <c r="W3" s="1015" t="str">
        <f t="shared" ref="W3" si="4">IF(OR(U3&gt;=2022,U3="X"),"X",U3+1)</f>
        <v>X</v>
      </c>
      <c r="X3" s="1015"/>
      <c r="Y3" s="1015" t="str">
        <f t="shared" ref="Y3" si="5">IF(OR(W3&gt;=2022,W3="X"),"X",W3+1)</f>
        <v>X</v>
      </c>
      <c r="Z3" s="1015"/>
      <c r="AF3" s="419"/>
      <c r="AG3" s="419"/>
      <c r="AH3" s="419"/>
      <c r="AI3" s="419"/>
      <c r="AJ3" s="419"/>
      <c r="AK3" s="419"/>
      <c r="AL3" s="419"/>
      <c r="AM3" s="419"/>
      <c r="AN3" s="419"/>
      <c r="AO3" s="419"/>
      <c r="AP3" s="419"/>
      <c r="AQ3" s="419"/>
      <c r="AR3" s="419"/>
      <c r="AS3" s="419"/>
      <c r="AT3" s="419"/>
      <c r="AU3" s="419"/>
      <c r="AW3" s="420">
        <v>0.55000000000000004</v>
      </c>
    </row>
    <row r="4" spans="1:69" ht="38.25">
      <c r="A4" s="1010"/>
      <c r="B4" s="1011" t="s">
        <v>195</v>
      </c>
      <c r="C4" s="1012"/>
      <c r="D4" s="549" t="s">
        <v>179</v>
      </c>
      <c r="E4" s="549" t="s">
        <v>15</v>
      </c>
      <c r="F4" s="549" t="s">
        <v>193</v>
      </c>
      <c r="G4" s="549" t="s">
        <v>194</v>
      </c>
      <c r="H4" s="548" t="s">
        <v>216</v>
      </c>
      <c r="I4" s="422" t="s">
        <v>214</v>
      </c>
      <c r="J4" s="422" t="s">
        <v>215</v>
      </c>
      <c r="K4" s="422" t="s">
        <v>214</v>
      </c>
      <c r="L4" s="422" t="s">
        <v>215</v>
      </c>
      <c r="M4" s="422" t="s">
        <v>214</v>
      </c>
      <c r="N4" s="422" t="s">
        <v>215</v>
      </c>
      <c r="O4" s="422" t="s">
        <v>214</v>
      </c>
      <c r="P4" s="422" t="s">
        <v>215</v>
      </c>
      <c r="Q4" s="422" t="s">
        <v>214</v>
      </c>
      <c r="R4" s="422" t="s">
        <v>215</v>
      </c>
      <c r="S4" s="422" t="s">
        <v>214</v>
      </c>
      <c r="T4" s="422" t="s">
        <v>215</v>
      </c>
      <c r="U4" s="422" t="s">
        <v>214</v>
      </c>
      <c r="V4" s="422" t="s">
        <v>215</v>
      </c>
      <c r="W4" s="422" t="s">
        <v>214</v>
      </c>
      <c r="X4" s="422" t="s">
        <v>215</v>
      </c>
      <c r="Y4" s="422" t="s">
        <v>214</v>
      </c>
      <c r="Z4" s="422" t="s">
        <v>215</v>
      </c>
      <c r="AF4" s="419"/>
      <c r="AG4" s="419"/>
      <c r="AH4" s="419"/>
      <c r="AI4" s="419"/>
      <c r="AJ4" s="419"/>
      <c r="AK4" s="419"/>
      <c r="AL4" s="419"/>
      <c r="AM4" s="419"/>
      <c r="AN4" s="419"/>
      <c r="AO4" s="419"/>
      <c r="AP4" s="419"/>
      <c r="AQ4" s="419"/>
      <c r="AR4" s="419"/>
      <c r="AS4" s="419"/>
      <c r="AT4" s="419"/>
      <c r="AU4" s="419"/>
      <c r="AW4" s="420">
        <v>0.45</v>
      </c>
    </row>
    <row r="5" spans="1:69" s="34" customFormat="1">
      <c r="A5" s="423">
        <v>1</v>
      </c>
      <c r="B5" s="424" t="s">
        <v>453</v>
      </c>
      <c r="C5" s="457">
        <v>0.85</v>
      </c>
      <c r="D5" s="426">
        <f>IF(C5="IZVĒLIETIES!","norādiet likmi!",F5+G5)</f>
        <v>0</v>
      </c>
      <c r="E5" s="533" t="e">
        <f t="shared" ref="E5:E23" si="6">D5/$D$28</f>
        <v>#DIV/0!</v>
      </c>
      <c r="F5" s="428">
        <f>ROUND(I5+K5+M5+O5+Q5+S5+U5+W5+Y5,2)</f>
        <v>0</v>
      </c>
      <c r="G5" s="428">
        <f>ROUND(J5+L5+N5+P5+R5+T5+V5+X5+Z5,2)</f>
        <v>0</v>
      </c>
      <c r="H5" s="428">
        <f>IF(C5&lt;1,F5*C5,0)</f>
        <v>0</v>
      </c>
      <c r="I5" s="440">
        <v>0</v>
      </c>
      <c r="J5" s="531"/>
      <c r="K5" s="440">
        <v>0</v>
      </c>
      <c r="L5" s="531"/>
      <c r="M5" s="440">
        <v>0</v>
      </c>
      <c r="N5" s="531"/>
      <c r="O5" s="440">
        <v>0</v>
      </c>
      <c r="P5" s="531"/>
      <c r="Q5" s="440">
        <v>0</v>
      </c>
      <c r="R5" s="531"/>
      <c r="S5" s="440">
        <v>0</v>
      </c>
      <c r="T5" s="531"/>
      <c r="U5" s="440">
        <v>0</v>
      </c>
      <c r="V5" s="531"/>
      <c r="W5" s="440">
        <v>0</v>
      </c>
      <c r="X5" s="531"/>
      <c r="Y5" s="440">
        <v>0</v>
      </c>
      <c r="Z5" s="531"/>
      <c r="AA5" s="69"/>
      <c r="AB5" s="69"/>
      <c r="AC5" s="69"/>
      <c r="AD5" s="69"/>
      <c r="AE5" s="69"/>
      <c r="AF5" s="419"/>
      <c r="AG5" s="419"/>
      <c r="AH5" s="419"/>
      <c r="AI5" s="419"/>
      <c r="AJ5" s="419"/>
      <c r="AK5" s="419"/>
      <c r="AL5" s="419"/>
      <c r="AM5" s="419"/>
      <c r="AN5" s="419"/>
      <c r="AO5" s="419"/>
      <c r="AP5" s="419"/>
      <c r="AQ5" s="419"/>
      <c r="AR5" s="419"/>
      <c r="AS5" s="419"/>
      <c r="AT5" s="419"/>
      <c r="AU5" s="419"/>
      <c r="AV5" s="69"/>
      <c r="AW5" s="420">
        <v>0.35</v>
      </c>
      <c r="AX5" s="69"/>
      <c r="AY5" s="69"/>
      <c r="AZ5" s="69"/>
      <c r="BA5" s="69"/>
      <c r="BB5" s="69"/>
      <c r="BC5" s="69"/>
      <c r="BD5" s="69"/>
      <c r="BE5" s="69"/>
      <c r="BF5" s="69"/>
      <c r="BG5" s="69"/>
      <c r="BH5" s="69"/>
      <c r="BI5" s="69"/>
      <c r="BJ5" s="69"/>
      <c r="BK5" s="69"/>
      <c r="BL5" s="69"/>
      <c r="BM5" s="69"/>
      <c r="BN5" s="69"/>
      <c r="BO5" s="69"/>
      <c r="BP5" s="69"/>
      <c r="BQ5" s="69"/>
    </row>
    <row r="6" spans="1:69">
      <c r="A6" s="423">
        <v>2</v>
      </c>
      <c r="B6" s="424" t="s">
        <v>487</v>
      </c>
      <c r="C6" s="69"/>
      <c r="D6" s="426">
        <f>SUM(D7:D8)</f>
        <v>0</v>
      </c>
      <c r="E6" s="533" t="e">
        <f t="shared" si="6"/>
        <v>#DIV/0!</v>
      </c>
      <c r="F6" s="426">
        <f t="shared" ref="F6:G24" si="7">ROUND(I6+K6+M6+O6+Q6+S6+U6+W6+Y6,2)</f>
        <v>0</v>
      </c>
      <c r="G6" s="426">
        <f t="shared" si="7"/>
        <v>0</v>
      </c>
      <c r="H6" s="426">
        <f>SUM(H7:H8)</f>
        <v>0</v>
      </c>
      <c r="I6" s="435">
        <f>SUM(I7:I8)</f>
        <v>0</v>
      </c>
      <c r="J6" s="435">
        <f t="shared" ref="J6:Z6" si="8">SUM(J7:J8)</f>
        <v>0</v>
      </c>
      <c r="K6" s="435">
        <f t="shared" si="8"/>
        <v>0</v>
      </c>
      <c r="L6" s="435">
        <f t="shared" si="8"/>
        <v>0</v>
      </c>
      <c r="M6" s="435">
        <f t="shared" si="8"/>
        <v>0</v>
      </c>
      <c r="N6" s="435">
        <f t="shared" si="8"/>
        <v>0</v>
      </c>
      <c r="O6" s="435">
        <f t="shared" si="8"/>
        <v>0</v>
      </c>
      <c r="P6" s="435">
        <f t="shared" si="8"/>
        <v>0</v>
      </c>
      <c r="Q6" s="435">
        <f t="shared" si="8"/>
        <v>0</v>
      </c>
      <c r="R6" s="435">
        <f t="shared" si="8"/>
        <v>0</v>
      </c>
      <c r="S6" s="435">
        <f t="shared" si="8"/>
        <v>0</v>
      </c>
      <c r="T6" s="435">
        <f t="shared" si="8"/>
        <v>0</v>
      </c>
      <c r="U6" s="435">
        <f t="shared" si="8"/>
        <v>0</v>
      </c>
      <c r="V6" s="435">
        <f t="shared" si="8"/>
        <v>0</v>
      </c>
      <c r="W6" s="435">
        <f t="shared" si="8"/>
        <v>0</v>
      </c>
      <c r="X6" s="435">
        <f t="shared" si="8"/>
        <v>0</v>
      </c>
      <c r="Y6" s="435">
        <f t="shared" si="8"/>
        <v>0</v>
      </c>
      <c r="Z6" s="435">
        <f t="shared" si="8"/>
        <v>0</v>
      </c>
      <c r="AF6" s="419"/>
      <c r="AG6" s="419"/>
      <c r="AH6" s="419"/>
      <c r="AI6" s="419"/>
      <c r="AJ6" s="419"/>
      <c r="AK6" s="419"/>
      <c r="AL6" s="419"/>
      <c r="AM6" s="419"/>
      <c r="AN6" s="419"/>
      <c r="AO6" s="419"/>
      <c r="AP6" s="419"/>
      <c r="AQ6" s="419"/>
      <c r="AR6" s="419"/>
      <c r="AS6" s="419"/>
      <c r="AT6" s="419"/>
      <c r="AU6" s="419"/>
      <c r="AW6" s="218"/>
    </row>
    <row r="7" spans="1:69">
      <c r="A7" s="437" t="s">
        <v>14</v>
      </c>
      <c r="B7" s="438" t="s">
        <v>488</v>
      </c>
      <c r="C7" s="457">
        <v>0.85</v>
      </c>
      <c r="D7" s="439">
        <f>IF(C7="IZVĒLIETIES!","norādiet likmi!",F7+G7)</f>
        <v>0</v>
      </c>
      <c r="E7" s="533" t="e">
        <f t="shared" si="6"/>
        <v>#DIV/0!</v>
      </c>
      <c r="F7" s="439">
        <f>ROUND(I7+K7+M7+O7+Q7+S7+U7+W7+Y7,2)</f>
        <v>0</v>
      </c>
      <c r="G7" s="439">
        <f t="shared" si="7"/>
        <v>0</v>
      </c>
      <c r="H7" s="439">
        <f>IF(C7&lt;1,F7*C7,0)</f>
        <v>0</v>
      </c>
      <c r="I7" s="440">
        <v>0</v>
      </c>
      <c r="J7" s="531"/>
      <c r="K7" s="440">
        <v>0</v>
      </c>
      <c r="L7" s="531"/>
      <c r="M7" s="440">
        <v>0</v>
      </c>
      <c r="N7" s="531"/>
      <c r="O7" s="440">
        <v>0</v>
      </c>
      <c r="P7" s="531"/>
      <c r="Q7" s="440">
        <v>0</v>
      </c>
      <c r="R7" s="531"/>
      <c r="S7" s="440">
        <v>0</v>
      </c>
      <c r="T7" s="531"/>
      <c r="U7" s="440">
        <v>0</v>
      </c>
      <c r="V7" s="531"/>
      <c r="W7" s="440">
        <v>0</v>
      </c>
      <c r="X7" s="531"/>
      <c r="Y7" s="440">
        <v>0</v>
      </c>
      <c r="Z7" s="531"/>
      <c r="AF7" s="419"/>
      <c r="AG7" s="419"/>
      <c r="AH7" s="419"/>
      <c r="AI7" s="419"/>
      <c r="AJ7" s="419"/>
      <c r="AK7" s="419"/>
      <c r="AL7" s="419"/>
      <c r="AM7" s="419"/>
      <c r="AN7" s="419"/>
      <c r="AO7" s="419"/>
      <c r="AP7" s="419"/>
      <c r="AQ7" s="419"/>
      <c r="AR7" s="419"/>
      <c r="AS7" s="419"/>
      <c r="AT7" s="419"/>
      <c r="AU7" s="419"/>
      <c r="AW7" s="218"/>
    </row>
    <row r="8" spans="1:69">
      <c r="A8" s="437" t="s">
        <v>16</v>
      </c>
      <c r="B8" s="438" t="s">
        <v>231</v>
      </c>
      <c r="C8" s="457">
        <v>0.85</v>
      </c>
      <c r="D8" s="439">
        <f>IF(C8="IZVĒLIETIES!","norādiet likmi!",F8+G8)</f>
        <v>0</v>
      </c>
      <c r="E8" s="533" t="e">
        <f t="shared" si="6"/>
        <v>#DIV/0!</v>
      </c>
      <c r="F8" s="439">
        <f t="shared" si="7"/>
        <v>0</v>
      </c>
      <c r="G8" s="439">
        <f t="shared" si="7"/>
        <v>0</v>
      </c>
      <c r="H8" s="439">
        <f>IF(C8&lt;1,F8*C8,0)</f>
        <v>0</v>
      </c>
      <c r="I8" s="440">
        <v>0</v>
      </c>
      <c r="J8" s="440">
        <v>0</v>
      </c>
      <c r="K8" s="440">
        <v>0</v>
      </c>
      <c r="L8" s="440">
        <v>0</v>
      </c>
      <c r="M8" s="440">
        <v>0</v>
      </c>
      <c r="N8" s="440">
        <v>0</v>
      </c>
      <c r="O8" s="440">
        <v>0</v>
      </c>
      <c r="P8" s="440">
        <v>0</v>
      </c>
      <c r="Q8" s="440">
        <v>0</v>
      </c>
      <c r="R8" s="440">
        <v>0</v>
      </c>
      <c r="S8" s="440">
        <v>0</v>
      </c>
      <c r="T8" s="440">
        <v>0</v>
      </c>
      <c r="U8" s="440">
        <v>0</v>
      </c>
      <c r="V8" s="440">
        <v>0</v>
      </c>
      <c r="W8" s="440">
        <v>0</v>
      </c>
      <c r="X8" s="440">
        <v>0</v>
      </c>
      <c r="Y8" s="440">
        <v>0</v>
      </c>
      <c r="Z8" s="440">
        <v>0</v>
      </c>
      <c r="AF8" s="419"/>
      <c r="AG8" s="419"/>
      <c r="AH8" s="419"/>
      <c r="AI8" s="419"/>
      <c r="AJ8" s="419"/>
      <c r="AK8" s="419"/>
      <c r="AL8" s="419"/>
      <c r="AM8" s="419"/>
      <c r="AN8" s="419"/>
      <c r="AO8" s="419"/>
      <c r="AP8" s="419"/>
      <c r="AQ8" s="419"/>
      <c r="AR8" s="419"/>
      <c r="AS8" s="419"/>
      <c r="AT8" s="419"/>
      <c r="AU8" s="419"/>
      <c r="AW8" s="218"/>
    </row>
    <row r="9" spans="1:69" ht="9.75" hidden="1" customHeight="1">
      <c r="A9" s="423">
        <v>3</v>
      </c>
      <c r="B9" s="424" t="s">
        <v>235</v>
      </c>
      <c r="C9" s="457">
        <v>0.85</v>
      </c>
      <c r="D9" s="428">
        <f>IF(C9="IZVĒLIETIES!","norādiet likmi!",F9+G9)</f>
        <v>0</v>
      </c>
      <c r="E9" s="533" t="e">
        <f t="shared" si="6"/>
        <v>#DIV/0!</v>
      </c>
      <c r="F9" s="428">
        <f t="shared" si="7"/>
        <v>0</v>
      </c>
      <c r="G9" s="428">
        <f t="shared" si="7"/>
        <v>0</v>
      </c>
      <c r="H9" s="439">
        <f>IF(C9&lt;1,F9*C9*'17.1.PIV 4. piel. turpinājums'!$C$22,0)</f>
        <v>0</v>
      </c>
      <c r="I9" s="552">
        <v>0</v>
      </c>
      <c r="J9" s="552">
        <v>0</v>
      </c>
      <c r="K9" s="552">
        <v>0</v>
      </c>
      <c r="L9" s="552">
        <v>0</v>
      </c>
      <c r="M9" s="552">
        <v>0</v>
      </c>
      <c r="N9" s="552">
        <v>0</v>
      </c>
      <c r="O9" s="552">
        <v>0</v>
      </c>
      <c r="P9" s="552">
        <v>0</v>
      </c>
      <c r="Q9" s="552">
        <v>0</v>
      </c>
      <c r="R9" s="552">
        <v>0</v>
      </c>
      <c r="S9" s="552">
        <v>0</v>
      </c>
      <c r="T9" s="552">
        <v>0</v>
      </c>
      <c r="U9" s="552"/>
      <c r="V9" s="552"/>
      <c r="W9" s="552"/>
      <c r="X9" s="552"/>
      <c r="Y9" s="552"/>
      <c r="Z9" s="552"/>
      <c r="AF9" s="419"/>
      <c r="AG9" s="419"/>
      <c r="AH9" s="419"/>
      <c r="AI9" s="419"/>
      <c r="AJ9" s="419"/>
      <c r="AK9" s="419"/>
      <c r="AL9" s="419"/>
      <c r="AM9" s="419"/>
      <c r="AN9" s="419"/>
      <c r="AO9" s="419"/>
      <c r="AP9" s="419"/>
      <c r="AQ9" s="419"/>
      <c r="AR9" s="419"/>
      <c r="AS9" s="419"/>
      <c r="AT9" s="419"/>
      <c r="AU9" s="419"/>
    </row>
    <row r="10" spans="1:69">
      <c r="A10" s="423">
        <v>7</v>
      </c>
      <c r="B10" s="424" t="s">
        <v>241</v>
      </c>
      <c r="C10" s="69"/>
      <c r="D10" s="428">
        <f>SUM(D12:D18)</f>
        <v>0</v>
      </c>
      <c r="E10" s="533" t="e">
        <f t="shared" si="6"/>
        <v>#DIV/0!</v>
      </c>
      <c r="F10" s="428">
        <f>ROUND(I10+K10+M10+O10+Q10+S10+U10+W10+Y10,2)</f>
        <v>0</v>
      </c>
      <c r="G10" s="428">
        <f>ROUND(J10+L10+N10+P10+R10+T10+V10+X10+Z10,2)</f>
        <v>0</v>
      </c>
      <c r="H10" s="428">
        <f>SUM(H12:H18)</f>
        <v>0</v>
      </c>
      <c r="I10" s="442">
        <f>SUM(I12:I18)</f>
        <v>0</v>
      </c>
      <c r="J10" s="442">
        <f t="shared" ref="J10:Z10" si="9">SUM(J12:J18)</f>
        <v>0</v>
      </c>
      <c r="K10" s="442">
        <f t="shared" si="9"/>
        <v>0</v>
      </c>
      <c r="L10" s="442">
        <f t="shared" si="9"/>
        <v>0</v>
      </c>
      <c r="M10" s="442">
        <f t="shared" si="9"/>
        <v>0</v>
      </c>
      <c r="N10" s="442">
        <f t="shared" si="9"/>
        <v>0</v>
      </c>
      <c r="O10" s="442">
        <f t="shared" si="9"/>
        <v>0</v>
      </c>
      <c r="P10" s="442">
        <f t="shared" si="9"/>
        <v>0</v>
      </c>
      <c r="Q10" s="442">
        <f t="shared" si="9"/>
        <v>0</v>
      </c>
      <c r="R10" s="442">
        <f t="shared" si="9"/>
        <v>0</v>
      </c>
      <c r="S10" s="442">
        <f t="shared" si="9"/>
        <v>0</v>
      </c>
      <c r="T10" s="442">
        <f t="shared" si="9"/>
        <v>0</v>
      </c>
      <c r="U10" s="442">
        <f t="shared" si="9"/>
        <v>0</v>
      </c>
      <c r="V10" s="442">
        <f t="shared" si="9"/>
        <v>0</v>
      </c>
      <c r="W10" s="442">
        <f t="shared" si="9"/>
        <v>0</v>
      </c>
      <c r="X10" s="442">
        <f t="shared" si="9"/>
        <v>0</v>
      </c>
      <c r="Y10" s="442">
        <f t="shared" si="9"/>
        <v>0</v>
      </c>
      <c r="Z10" s="442">
        <f t="shared" si="9"/>
        <v>0</v>
      </c>
      <c r="AF10" s="419"/>
      <c r="AG10" s="419"/>
      <c r="AH10" s="419"/>
      <c r="AI10" s="419"/>
      <c r="AJ10" s="419"/>
      <c r="AK10" s="419"/>
      <c r="AL10" s="419"/>
      <c r="AM10" s="419"/>
      <c r="AN10" s="419"/>
      <c r="AO10" s="419"/>
      <c r="AP10" s="419"/>
      <c r="AQ10" s="419"/>
      <c r="AR10" s="419"/>
      <c r="AS10" s="419"/>
      <c r="AT10" s="419"/>
      <c r="AU10" s="419"/>
    </row>
    <row r="11" spans="1:69">
      <c r="A11" s="437" t="s">
        <v>242</v>
      </c>
      <c r="B11" s="438" t="s">
        <v>243</v>
      </c>
      <c r="C11" s="457"/>
      <c r="D11" s="439">
        <f t="shared" ref="D11:D27" si="10">IF(C11="IZVĒLIETIES!","norādiet likmi!",F11+G11)</f>
        <v>0</v>
      </c>
      <c r="E11" s="533" t="e">
        <f t="shared" si="6"/>
        <v>#DIV/0!</v>
      </c>
      <c r="F11" s="439">
        <f t="shared" ref="F11:G18" si="11">ROUND(I11+K11+M11+O11+Q11+S11+U11+W11+Y11,2)</f>
        <v>0</v>
      </c>
      <c r="G11" s="439">
        <f>ROUND(J11+L11+N11+P11+R11+T11+V11+X11+Z11,2)</f>
        <v>0</v>
      </c>
      <c r="H11" s="553">
        <f>SUM(H12:H13)</f>
        <v>0</v>
      </c>
      <c r="I11" s="442">
        <f>SUM(I12:I13)</f>
        <v>0</v>
      </c>
      <c r="J11" s="442">
        <f t="shared" ref="J11:Z11" si="12">SUM(J12:J13)</f>
        <v>0</v>
      </c>
      <c r="K11" s="442">
        <f t="shared" si="12"/>
        <v>0</v>
      </c>
      <c r="L11" s="442">
        <f t="shared" si="12"/>
        <v>0</v>
      </c>
      <c r="M11" s="442">
        <f t="shared" si="12"/>
        <v>0</v>
      </c>
      <c r="N11" s="442">
        <f t="shared" si="12"/>
        <v>0</v>
      </c>
      <c r="O11" s="442">
        <f t="shared" si="12"/>
        <v>0</v>
      </c>
      <c r="P11" s="442">
        <f t="shared" si="12"/>
        <v>0</v>
      </c>
      <c r="Q11" s="442">
        <f t="shared" si="12"/>
        <v>0</v>
      </c>
      <c r="R11" s="442">
        <f t="shared" si="12"/>
        <v>0</v>
      </c>
      <c r="S11" s="442">
        <f t="shared" si="12"/>
        <v>0</v>
      </c>
      <c r="T11" s="442">
        <f t="shared" si="12"/>
        <v>0</v>
      </c>
      <c r="U11" s="442">
        <f t="shared" si="12"/>
        <v>0</v>
      </c>
      <c r="V11" s="442">
        <f t="shared" si="12"/>
        <v>0</v>
      </c>
      <c r="W11" s="442">
        <f t="shared" si="12"/>
        <v>0</v>
      </c>
      <c r="X11" s="442">
        <f t="shared" si="12"/>
        <v>0</v>
      </c>
      <c r="Y11" s="442">
        <f t="shared" si="12"/>
        <v>0</v>
      </c>
      <c r="Z11" s="442">
        <f t="shared" si="12"/>
        <v>0</v>
      </c>
      <c r="AF11" s="419"/>
      <c r="AG11" s="419"/>
      <c r="AH11" s="419"/>
      <c r="AI11" s="419"/>
      <c r="AJ11" s="419"/>
      <c r="AK11" s="419"/>
      <c r="AL11" s="419"/>
      <c r="AM11" s="419"/>
      <c r="AN11" s="419"/>
      <c r="AO11" s="419"/>
      <c r="AP11" s="419"/>
      <c r="AQ11" s="419"/>
      <c r="AR11" s="419"/>
      <c r="AS11" s="419"/>
      <c r="AT11" s="419"/>
      <c r="AU11" s="419"/>
    </row>
    <row r="12" spans="1:69" ht="12.75" customHeight="1">
      <c r="A12" s="437" t="s">
        <v>472</v>
      </c>
      <c r="B12" s="438" t="s">
        <v>682</v>
      </c>
      <c r="C12" s="457">
        <v>0.85</v>
      </c>
      <c r="D12" s="439">
        <f t="shared" si="10"/>
        <v>0</v>
      </c>
      <c r="E12" s="533" t="e">
        <f t="shared" si="6"/>
        <v>#DIV/0!</v>
      </c>
      <c r="F12" s="439">
        <f t="shared" si="11"/>
        <v>0</v>
      </c>
      <c r="G12" s="439">
        <f t="shared" si="11"/>
        <v>0</v>
      </c>
      <c r="H12" s="439">
        <f>IF(C12&lt;1,F12*C12,0)</f>
        <v>0</v>
      </c>
      <c r="I12" s="531"/>
      <c r="J12" s="531"/>
      <c r="K12" s="531"/>
      <c r="L12" s="531"/>
      <c r="M12" s="531"/>
      <c r="N12" s="531"/>
      <c r="O12" s="531"/>
      <c r="P12" s="531"/>
      <c r="Q12" s="531"/>
      <c r="R12" s="531"/>
      <c r="S12" s="531"/>
      <c r="T12" s="531"/>
      <c r="U12" s="531"/>
      <c r="V12" s="531"/>
      <c r="W12" s="531"/>
      <c r="X12" s="531"/>
      <c r="Y12" s="531"/>
      <c r="Z12" s="531"/>
      <c r="AF12" s="419"/>
      <c r="AG12" s="419"/>
      <c r="AH12" s="419"/>
      <c r="AI12" s="419"/>
      <c r="AJ12" s="419"/>
      <c r="AK12" s="419"/>
      <c r="AL12" s="419"/>
      <c r="AM12" s="419"/>
      <c r="AN12" s="419"/>
      <c r="AO12" s="419"/>
      <c r="AP12" s="419"/>
      <c r="AQ12" s="419"/>
      <c r="AR12" s="419"/>
      <c r="AS12" s="419"/>
      <c r="AT12" s="419"/>
      <c r="AU12" s="419"/>
    </row>
    <row r="13" spans="1:69">
      <c r="A13" s="437" t="s">
        <v>473</v>
      </c>
      <c r="B13" s="438" t="s">
        <v>459</v>
      </c>
      <c r="C13" s="457">
        <v>1</v>
      </c>
      <c r="D13" s="439">
        <f t="shared" si="10"/>
        <v>0</v>
      </c>
      <c r="E13" s="533" t="e">
        <f t="shared" si="6"/>
        <v>#DIV/0!</v>
      </c>
      <c r="F13" s="439">
        <f t="shared" si="11"/>
        <v>0</v>
      </c>
      <c r="G13" s="439">
        <f t="shared" si="11"/>
        <v>0</v>
      </c>
      <c r="H13" s="439">
        <f>IF(C13&lt;=1,F13*C13,0)</f>
        <v>0</v>
      </c>
      <c r="I13" s="440">
        <v>0</v>
      </c>
      <c r="J13" s="440">
        <v>0</v>
      </c>
      <c r="K13" s="440">
        <v>0</v>
      </c>
      <c r="L13" s="440">
        <v>0</v>
      </c>
      <c r="M13" s="440">
        <v>0</v>
      </c>
      <c r="N13" s="440">
        <v>0</v>
      </c>
      <c r="O13" s="440">
        <v>0</v>
      </c>
      <c r="P13" s="440">
        <v>0</v>
      </c>
      <c r="Q13" s="440">
        <v>0</v>
      </c>
      <c r="R13" s="440">
        <v>0</v>
      </c>
      <c r="S13" s="440">
        <v>0</v>
      </c>
      <c r="T13" s="440">
        <v>0</v>
      </c>
      <c r="U13" s="440">
        <v>0</v>
      </c>
      <c r="V13" s="440">
        <v>0</v>
      </c>
      <c r="W13" s="440">
        <v>0</v>
      </c>
      <c r="X13" s="440">
        <v>0</v>
      </c>
      <c r="Y13" s="440">
        <v>0</v>
      </c>
      <c r="Z13" s="440">
        <v>0</v>
      </c>
      <c r="AF13" s="419"/>
      <c r="AG13" s="419"/>
      <c r="AH13" s="419"/>
      <c r="AI13" s="419"/>
      <c r="AJ13" s="419"/>
      <c r="AK13" s="419"/>
      <c r="AL13" s="419"/>
      <c r="AM13" s="419"/>
      <c r="AN13" s="419"/>
      <c r="AO13" s="419"/>
      <c r="AP13" s="419"/>
      <c r="AQ13" s="419"/>
      <c r="AR13" s="419"/>
      <c r="AS13" s="419"/>
      <c r="AT13" s="419"/>
      <c r="AU13" s="419"/>
    </row>
    <row r="14" spans="1:69">
      <c r="A14" s="437" t="s">
        <v>244</v>
      </c>
      <c r="B14" s="438" t="s">
        <v>245</v>
      </c>
      <c r="C14" s="457">
        <v>0.85</v>
      </c>
      <c r="D14" s="439">
        <f t="shared" si="10"/>
        <v>0</v>
      </c>
      <c r="E14" s="533" t="e">
        <f t="shared" si="6"/>
        <v>#DIV/0!</v>
      </c>
      <c r="F14" s="439">
        <f t="shared" si="11"/>
        <v>0</v>
      </c>
      <c r="G14" s="439">
        <f t="shared" si="7"/>
        <v>0</v>
      </c>
      <c r="H14" s="439">
        <f t="shared" ref="H14:H20" si="13">IF(C14&lt;1,F14*C14,0)</f>
        <v>0</v>
      </c>
      <c r="I14" s="531"/>
      <c r="J14" s="531"/>
      <c r="K14" s="531"/>
      <c r="L14" s="531"/>
      <c r="M14" s="531"/>
      <c r="N14" s="531"/>
      <c r="O14" s="531"/>
      <c r="P14" s="531"/>
      <c r="Q14" s="531"/>
      <c r="R14" s="531"/>
      <c r="S14" s="531"/>
      <c r="T14" s="531"/>
      <c r="U14" s="531"/>
      <c r="V14" s="531"/>
      <c r="W14" s="531"/>
      <c r="X14" s="531"/>
      <c r="Y14" s="531"/>
      <c r="Z14" s="531"/>
      <c r="AF14" s="419"/>
      <c r="AG14" s="419"/>
      <c r="AH14" s="419"/>
      <c r="AI14" s="419"/>
      <c r="AJ14" s="419"/>
      <c r="AK14" s="419"/>
      <c r="AL14" s="419"/>
      <c r="AM14" s="419"/>
      <c r="AN14" s="419"/>
      <c r="AO14" s="419"/>
      <c r="AP14" s="419"/>
      <c r="AQ14" s="419"/>
      <c r="AR14" s="419"/>
      <c r="AS14" s="419"/>
      <c r="AT14" s="419"/>
      <c r="AU14" s="419"/>
    </row>
    <row r="15" spans="1:69">
      <c r="A15" s="437" t="s">
        <v>246</v>
      </c>
      <c r="B15" s="438" t="s">
        <v>456</v>
      </c>
      <c r="C15" s="457">
        <v>0.85</v>
      </c>
      <c r="D15" s="439">
        <f t="shared" si="10"/>
        <v>0</v>
      </c>
      <c r="E15" s="533" t="e">
        <f t="shared" si="6"/>
        <v>#DIV/0!</v>
      </c>
      <c r="F15" s="439">
        <f t="shared" si="11"/>
        <v>0</v>
      </c>
      <c r="G15" s="439">
        <f t="shared" si="7"/>
        <v>0</v>
      </c>
      <c r="H15" s="439">
        <f t="shared" si="13"/>
        <v>0</v>
      </c>
      <c r="I15" s="531"/>
      <c r="J15" s="531"/>
      <c r="K15" s="531"/>
      <c r="L15" s="531"/>
      <c r="M15" s="531"/>
      <c r="N15" s="531"/>
      <c r="O15" s="531"/>
      <c r="P15" s="531"/>
      <c r="Q15" s="531"/>
      <c r="R15" s="531"/>
      <c r="S15" s="531"/>
      <c r="T15" s="531"/>
      <c r="U15" s="531"/>
      <c r="V15" s="531"/>
      <c r="W15" s="531"/>
      <c r="X15" s="531"/>
      <c r="Y15" s="531"/>
      <c r="Z15" s="531"/>
      <c r="AF15" s="419"/>
      <c r="AG15" s="419"/>
      <c r="AH15" s="419"/>
      <c r="AI15" s="419"/>
      <c r="AJ15" s="419"/>
      <c r="AK15" s="419"/>
      <c r="AL15" s="419"/>
      <c r="AM15" s="419"/>
      <c r="AN15" s="419"/>
      <c r="AO15" s="419"/>
      <c r="AP15" s="419"/>
      <c r="AQ15" s="419"/>
      <c r="AR15" s="419"/>
      <c r="AS15" s="419"/>
      <c r="AT15" s="419"/>
      <c r="AU15" s="419"/>
    </row>
    <row r="16" spans="1:69" ht="15" customHeight="1">
      <c r="A16" s="437" t="s">
        <v>247</v>
      </c>
      <c r="B16" s="438" t="s">
        <v>370</v>
      </c>
      <c r="C16" s="457">
        <v>0.85</v>
      </c>
      <c r="D16" s="439">
        <f t="shared" si="10"/>
        <v>0</v>
      </c>
      <c r="E16" s="533" t="e">
        <f t="shared" si="6"/>
        <v>#DIV/0!</v>
      </c>
      <c r="F16" s="439">
        <f t="shared" si="11"/>
        <v>0</v>
      </c>
      <c r="G16" s="439">
        <f>ROUND(J16+L16+N16+P16+R16+T16+V16+X16+Z16,2)</f>
        <v>0</v>
      </c>
      <c r="H16" s="439">
        <f t="shared" si="13"/>
        <v>0</v>
      </c>
      <c r="I16" s="531"/>
      <c r="J16" s="531"/>
      <c r="K16" s="531"/>
      <c r="L16" s="531"/>
      <c r="M16" s="531"/>
      <c r="N16" s="531"/>
      <c r="O16" s="531"/>
      <c r="P16" s="531"/>
      <c r="Q16" s="531"/>
      <c r="R16" s="531"/>
      <c r="S16" s="531"/>
      <c r="T16" s="531"/>
      <c r="U16" s="531"/>
      <c r="V16" s="531"/>
      <c r="W16" s="531"/>
      <c r="X16" s="531"/>
      <c r="Y16" s="531"/>
      <c r="Z16" s="531"/>
      <c r="AF16" s="419"/>
      <c r="AG16" s="419"/>
      <c r="AH16" s="419"/>
      <c r="AI16" s="419"/>
      <c r="AJ16" s="419"/>
      <c r="AK16" s="419"/>
      <c r="AL16" s="419"/>
      <c r="AM16" s="419"/>
      <c r="AN16" s="419"/>
      <c r="AO16" s="419"/>
      <c r="AP16" s="419"/>
      <c r="AQ16" s="419"/>
      <c r="AR16" s="419"/>
      <c r="AS16" s="419"/>
      <c r="AT16" s="419"/>
      <c r="AU16" s="419"/>
    </row>
    <row r="17" spans="1:69" s="69" customFormat="1">
      <c r="A17" s="546" t="s">
        <v>248</v>
      </c>
      <c r="B17" s="547" t="s">
        <v>249</v>
      </c>
      <c r="C17" s="457">
        <v>0.85</v>
      </c>
      <c r="D17" s="440">
        <f t="shared" si="10"/>
        <v>0</v>
      </c>
      <c r="E17" s="545" t="e">
        <f t="shared" si="6"/>
        <v>#DIV/0!</v>
      </c>
      <c r="F17" s="440">
        <f t="shared" si="11"/>
        <v>0</v>
      </c>
      <c r="G17" s="440">
        <f t="shared" si="7"/>
        <v>0</v>
      </c>
      <c r="H17" s="440">
        <f t="shared" si="13"/>
        <v>0</v>
      </c>
      <c r="I17" s="440">
        <v>0</v>
      </c>
      <c r="J17" s="440">
        <v>0</v>
      </c>
      <c r="K17" s="440">
        <v>0</v>
      </c>
      <c r="L17" s="440">
        <v>0</v>
      </c>
      <c r="M17" s="440">
        <v>0</v>
      </c>
      <c r="N17" s="440">
        <v>0</v>
      </c>
      <c r="O17" s="440">
        <v>0</v>
      </c>
      <c r="P17" s="440">
        <v>0</v>
      </c>
      <c r="Q17" s="440">
        <v>0</v>
      </c>
      <c r="R17" s="440">
        <v>0</v>
      </c>
      <c r="S17" s="440">
        <v>0</v>
      </c>
      <c r="T17" s="440">
        <v>0</v>
      </c>
      <c r="U17" s="440">
        <v>0</v>
      </c>
      <c r="V17" s="440">
        <v>0</v>
      </c>
      <c r="W17" s="440">
        <v>0</v>
      </c>
      <c r="X17" s="440">
        <v>0</v>
      </c>
      <c r="Y17" s="440">
        <v>0</v>
      </c>
      <c r="Z17" s="440">
        <v>0</v>
      </c>
      <c r="AF17" s="419"/>
      <c r="AG17" s="419"/>
      <c r="AH17" s="419"/>
      <c r="AI17" s="419"/>
      <c r="AJ17" s="419"/>
      <c r="AK17" s="419"/>
      <c r="AL17" s="419"/>
      <c r="AM17" s="419"/>
      <c r="AN17" s="419"/>
      <c r="AO17" s="419"/>
      <c r="AP17" s="419"/>
      <c r="AQ17" s="419"/>
      <c r="AR17" s="419"/>
      <c r="AS17" s="419"/>
      <c r="AT17" s="419"/>
      <c r="AU17" s="419"/>
    </row>
    <row r="18" spans="1:69">
      <c r="A18" s="437" t="s">
        <v>250</v>
      </c>
      <c r="B18" s="438" t="s">
        <v>165</v>
      </c>
      <c r="C18" s="457">
        <v>0.85</v>
      </c>
      <c r="D18" s="439">
        <f t="shared" si="10"/>
        <v>0</v>
      </c>
      <c r="E18" s="533" t="e">
        <f t="shared" si="6"/>
        <v>#DIV/0!</v>
      </c>
      <c r="F18" s="439">
        <f t="shared" si="11"/>
        <v>0</v>
      </c>
      <c r="G18" s="439">
        <f t="shared" si="7"/>
        <v>0</v>
      </c>
      <c r="H18" s="439">
        <f t="shared" si="13"/>
        <v>0</v>
      </c>
      <c r="I18" s="531"/>
      <c r="J18" s="531"/>
      <c r="K18" s="531"/>
      <c r="L18" s="531"/>
      <c r="M18" s="531"/>
      <c r="N18" s="531"/>
      <c r="O18" s="531"/>
      <c r="P18" s="531"/>
      <c r="Q18" s="531"/>
      <c r="R18" s="531"/>
      <c r="S18" s="531"/>
      <c r="T18" s="531"/>
      <c r="U18" s="531"/>
      <c r="V18" s="531"/>
      <c r="W18" s="531"/>
      <c r="X18" s="531"/>
      <c r="Y18" s="531"/>
      <c r="Z18" s="531"/>
      <c r="AF18" s="419"/>
      <c r="AG18" s="419"/>
      <c r="AH18" s="419"/>
      <c r="AI18" s="419"/>
      <c r="AJ18" s="419"/>
      <c r="AK18" s="419"/>
      <c r="AL18" s="419"/>
      <c r="AM18" s="419"/>
      <c r="AN18" s="419"/>
      <c r="AO18" s="419"/>
      <c r="AP18" s="419"/>
      <c r="AQ18" s="419"/>
      <c r="AR18" s="419"/>
      <c r="AS18" s="419"/>
      <c r="AT18" s="419"/>
      <c r="AU18" s="419"/>
    </row>
    <row r="19" spans="1:69">
      <c r="A19" s="423">
        <v>9</v>
      </c>
      <c r="B19" s="424" t="s">
        <v>252</v>
      </c>
      <c r="C19" s="457">
        <v>0.85</v>
      </c>
      <c r="D19" s="428">
        <f t="shared" si="10"/>
        <v>0</v>
      </c>
      <c r="E19" s="533" t="e">
        <f t="shared" si="6"/>
        <v>#DIV/0!</v>
      </c>
      <c r="F19" s="428">
        <f t="shared" si="7"/>
        <v>0</v>
      </c>
      <c r="G19" s="428">
        <f t="shared" si="7"/>
        <v>0</v>
      </c>
      <c r="H19" s="428">
        <f t="shared" si="13"/>
        <v>0</v>
      </c>
      <c r="I19" s="531"/>
      <c r="J19" s="531"/>
      <c r="K19" s="531"/>
      <c r="L19" s="531"/>
      <c r="M19" s="531"/>
      <c r="N19" s="531"/>
      <c r="O19" s="531"/>
      <c r="P19" s="531"/>
      <c r="Q19" s="531"/>
      <c r="R19" s="531"/>
      <c r="S19" s="531"/>
      <c r="T19" s="531"/>
      <c r="U19" s="531"/>
      <c r="V19" s="531"/>
      <c r="W19" s="531"/>
      <c r="X19" s="531"/>
      <c r="Y19" s="531"/>
      <c r="Z19" s="531"/>
      <c r="AF19" s="419"/>
      <c r="AG19" s="419"/>
      <c r="AH19" s="419"/>
      <c r="AI19" s="419"/>
      <c r="AJ19" s="419"/>
      <c r="AK19" s="419"/>
      <c r="AL19" s="419"/>
      <c r="AM19" s="419"/>
      <c r="AN19" s="419"/>
      <c r="AO19" s="419"/>
      <c r="AP19" s="419"/>
      <c r="AQ19" s="419"/>
      <c r="AR19" s="419"/>
      <c r="AS19" s="419"/>
      <c r="AT19" s="419"/>
      <c r="AU19" s="419"/>
    </row>
    <row r="20" spans="1:69">
      <c r="A20" s="423">
        <v>10</v>
      </c>
      <c r="B20" s="424" t="s">
        <v>253</v>
      </c>
      <c r="C20" s="457">
        <v>0.85</v>
      </c>
      <c r="D20" s="428">
        <f t="shared" si="10"/>
        <v>0</v>
      </c>
      <c r="E20" s="533" t="e">
        <f t="shared" si="6"/>
        <v>#DIV/0!</v>
      </c>
      <c r="F20" s="428">
        <f>ROUND(I20+K20+M20+O20+Q20+S20+U20+W20+Y20,2)</f>
        <v>0</v>
      </c>
      <c r="G20" s="428">
        <f t="shared" si="7"/>
        <v>0</v>
      </c>
      <c r="H20" s="428">
        <f t="shared" si="13"/>
        <v>0</v>
      </c>
      <c r="I20" s="531"/>
      <c r="J20" s="531"/>
      <c r="K20" s="531"/>
      <c r="L20" s="531"/>
      <c r="M20" s="531"/>
      <c r="N20" s="531"/>
      <c r="O20" s="531"/>
      <c r="P20" s="531"/>
      <c r="Q20" s="531"/>
      <c r="R20" s="531"/>
      <c r="S20" s="531"/>
      <c r="T20" s="531"/>
      <c r="U20" s="531"/>
      <c r="V20" s="531"/>
      <c r="W20" s="531"/>
      <c r="X20" s="531"/>
      <c r="Y20" s="531"/>
      <c r="Z20" s="531"/>
      <c r="AF20" s="419"/>
      <c r="AG20" s="419"/>
      <c r="AH20" s="419"/>
      <c r="AI20" s="419"/>
      <c r="AJ20" s="419"/>
      <c r="AK20" s="419"/>
      <c r="AL20" s="419"/>
      <c r="AM20" s="419"/>
      <c r="AN20" s="419"/>
      <c r="AO20" s="419"/>
      <c r="AP20" s="419"/>
      <c r="AQ20" s="419"/>
      <c r="AR20" s="419"/>
      <c r="AS20" s="419"/>
      <c r="AT20" s="419"/>
      <c r="AU20" s="419"/>
    </row>
    <row r="21" spans="1:69" ht="25.5">
      <c r="A21" s="423">
        <v>11</v>
      </c>
      <c r="B21" s="424" t="s">
        <v>254</v>
      </c>
      <c r="C21" s="457"/>
      <c r="D21" s="428">
        <f t="shared" si="10"/>
        <v>0</v>
      </c>
      <c r="E21" s="533" t="e">
        <f t="shared" si="6"/>
        <v>#DIV/0!</v>
      </c>
      <c r="F21" s="428">
        <f t="shared" ref="F21:G23" si="14">ROUND(I21+K21+M21+O21+Q21+S21+U21+W21+Y21,2)</f>
        <v>0</v>
      </c>
      <c r="G21" s="439">
        <f>ROUND(J21+L21+N21+P21+R21+T21+V21+X21+Z21,2)</f>
        <v>0</v>
      </c>
      <c r="H21" s="442">
        <f>SUM(H22:H23)</f>
        <v>0</v>
      </c>
      <c r="I21" s="442">
        <f>SUM(I22:I23)</f>
        <v>0</v>
      </c>
      <c r="J21" s="442">
        <f t="shared" ref="J21:Z21" si="15">SUM(J22:J23)</f>
        <v>0</v>
      </c>
      <c r="K21" s="442">
        <f t="shared" si="15"/>
        <v>0</v>
      </c>
      <c r="L21" s="442">
        <f t="shared" si="15"/>
        <v>0</v>
      </c>
      <c r="M21" s="442">
        <f t="shared" si="15"/>
        <v>0</v>
      </c>
      <c r="N21" s="442">
        <f t="shared" si="15"/>
        <v>0</v>
      </c>
      <c r="O21" s="442">
        <f t="shared" si="15"/>
        <v>0</v>
      </c>
      <c r="P21" s="442">
        <f t="shared" si="15"/>
        <v>0</v>
      </c>
      <c r="Q21" s="442">
        <f t="shared" si="15"/>
        <v>0</v>
      </c>
      <c r="R21" s="442">
        <f t="shared" si="15"/>
        <v>0</v>
      </c>
      <c r="S21" s="442">
        <f t="shared" si="15"/>
        <v>0</v>
      </c>
      <c r="T21" s="442">
        <f t="shared" si="15"/>
        <v>0</v>
      </c>
      <c r="U21" s="442">
        <f t="shared" si="15"/>
        <v>0</v>
      </c>
      <c r="V21" s="442">
        <f t="shared" si="15"/>
        <v>0</v>
      </c>
      <c r="W21" s="442">
        <f t="shared" si="15"/>
        <v>0</v>
      </c>
      <c r="X21" s="442">
        <f t="shared" si="15"/>
        <v>0</v>
      </c>
      <c r="Y21" s="442">
        <f t="shared" si="15"/>
        <v>0</v>
      </c>
      <c r="Z21" s="442">
        <f t="shared" si="15"/>
        <v>0</v>
      </c>
      <c r="AF21" s="419"/>
      <c r="AG21" s="419"/>
      <c r="AH21" s="419"/>
      <c r="AI21" s="419"/>
      <c r="AJ21" s="419"/>
      <c r="AK21" s="419"/>
      <c r="AL21" s="419"/>
      <c r="AM21" s="419"/>
      <c r="AN21" s="419"/>
      <c r="AO21" s="419"/>
      <c r="AP21" s="419"/>
      <c r="AQ21" s="419"/>
      <c r="AR21" s="419"/>
      <c r="AS21" s="419"/>
      <c r="AT21" s="419"/>
      <c r="AU21" s="419"/>
    </row>
    <row r="22" spans="1:69" ht="25.5">
      <c r="A22" s="437" t="s">
        <v>474</v>
      </c>
      <c r="B22" s="438" t="s">
        <v>683</v>
      </c>
      <c r="C22" s="457">
        <v>0.85</v>
      </c>
      <c r="D22" s="439">
        <f t="shared" si="10"/>
        <v>0</v>
      </c>
      <c r="E22" s="533" t="e">
        <f t="shared" si="6"/>
        <v>#DIV/0!</v>
      </c>
      <c r="F22" s="439">
        <f t="shared" si="14"/>
        <v>0</v>
      </c>
      <c r="G22" s="439">
        <f t="shared" si="14"/>
        <v>0</v>
      </c>
      <c r="H22" s="439">
        <f>IF(C22&lt;1,F22*C22,0)</f>
        <v>0</v>
      </c>
      <c r="I22" s="531"/>
      <c r="J22" s="531"/>
      <c r="K22" s="531"/>
      <c r="L22" s="531"/>
      <c r="M22" s="531"/>
      <c r="N22" s="531"/>
      <c r="O22" s="531"/>
      <c r="P22" s="531"/>
      <c r="Q22" s="531"/>
      <c r="R22" s="531"/>
      <c r="S22" s="531"/>
      <c r="T22" s="531"/>
      <c r="U22" s="531"/>
      <c r="V22" s="531"/>
      <c r="W22" s="531"/>
      <c r="X22" s="531"/>
      <c r="Y22" s="531"/>
      <c r="Z22" s="531"/>
      <c r="AF22" s="419"/>
      <c r="AG22" s="419"/>
      <c r="AH22" s="419"/>
      <c r="AI22" s="419"/>
      <c r="AJ22" s="419"/>
      <c r="AK22" s="419"/>
      <c r="AL22" s="419"/>
      <c r="AM22" s="419"/>
      <c r="AN22" s="419"/>
      <c r="AO22" s="419"/>
      <c r="AP22" s="419"/>
      <c r="AQ22" s="419"/>
      <c r="AR22" s="419"/>
      <c r="AS22" s="419"/>
      <c r="AT22" s="419"/>
      <c r="AU22" s="419"/>
    </row>
    <row r="23" spans="1:69" ht="25.5">
      <c r="A23" s="437" t="s">
        <v>475</v>
      </c>
      <c r="B23" s="438" t="s">
        <v>460</v>
      </c>
      <c r="C23" s="457">
        <v>1</v>
      </c>
      <c r="D23" s="439">
        <f t="shared" si="10"/>
        <v>0</v>
      </c>
      <c r="E23" s="533" t="e">
        <f t="shared" si="6"/>
        <v>#DIV/0!</v>
      </c>
      <c r="F23" s="439">
        <f t="shared" si="14"/>
        <v>0</v>
      </c>
      <c r="G23" s="439">
        <f t="shared" si="14"/>
        <v>0</v>
      </c>
      <c r="H23" s="439">
        <f>IF(C23&lt;=1,F23*C23,0)</f>
        <v>0</v>
      </c>
      <c r="I23" s="440">
        <v>0</v>
      </c>
      <c r="J23" s="440">
        <v>0</v>
      </c>
      <c r="K23" s="440">
        <v>0</v>
      </c>
      <c r="L23" s="440">
        <v>0</v>
      </c>
      <c r="M23" s="440">
        <v>0</v>
      </c>
      <c r="N23" s="440">
        <v>0</v>
      </c>
      <c r="O23" s="440">
        <v>0</v>
      </c>
      <c r="P23" s="440">
        <v>0</v>
      </c>
      <c r="Q23" s="440">
        <v>0</v>
      </c>
      <c r="R23" s="440">
        <v>0</v>
      </c>
      <c r="S23" s="440">
        <v>0</v>
      </c>
      <c r="T23" s="440">
        <v>0</v>
      </c>
      <c r="U23" s="440">
        <v>0</v>
      </c>
      <c r="V23" s="440">
        <v>0</v>
      </c>
      <c r="W23" s="440">
        <v>0</v>
      </c>
      <c r="X23" s="440">
        <v>0</v>
      </c>
      <c r="Y23" s="440">
        <v>0</v>
      </c>
      <c r="Z23" s="440">
        <v>0</v>
      </c>
      <c r="AF23" s="419"/>
      <c r="AG23" s="419"/>
      <c r="AH23" s="419"/>
      <c r="AI23" s="419"/>
      <c r="AJ23" s="419"/>
      <c r="AK23" s="419"/>
      <c r="AL23" s="419"/>
      <c r="AM23" s="419"/>
      <c r="AN23" s="419"/>
      <c r="AO23" s="419"/>
      <c r="AP23" s="419"/>
      <c r="AQ23" s="419"/>
      <c r="AR23" s="419"/>
      <c r="AS23" s="419"/>
      <c r="AT23" s="419"/>
      <c r="AU23" s="419"/>
    </row>
    <row r="24" spans="1:69" hidden="1">
      <c r="A24" s="423">
        <v>13</v>
      </c>
      <c r="B24" s="424" t="s">
        <v>256</v>
      </c>
      <c r="C24" s="457">
        <v>0.85</v>
      </c>
      <c r="D24" s="428">
        <f t="shared" si="10"/>
        <v>0</v>
      </c>
      <c r="E24" s="533" t="e">
        <f>D24/$D$28</f>
        <v>#DIV/0!</v>
      </c>
      <c r="F24" s="428">
        <f t="shared" si="7"/>
        <v>0</v>
      </c>
      <c r="G24" s="428">
        <f t="shared" si="7"/>
        <v>0</v>
      </c>
      <c r="H24" s="428">
        <f>IF(C24&lt;1,F24*C24,0)</f>
        <v>0</v>
      </c>
      <c r="I24" s="435">
        <v>0</v>
      </c>
      <c r="J24" s="435">
        <v>0</v>
      </c>
      <c r="K24" s="435">
        <v>0</v>
      </c>
      <c r="L24" s="435">
        <v>0</v>
      </c>
      <c r="M24" s="435">
        <v>0</v>
      </c>
      <c r="N24" s="435">
        <v>0</v>
      </c>
      <c r="O24" s="435">
        <v>0</v>
      </c>
      <c r="P24" s="435">
        <v>0</v>
      </c>
      <c r="Q24" s="435">
        <v>0</v>
      </c>
      <c r="R24" s="435">
        <v>0</v>
      </c>
      <c r="S24" s="435">
        <v>0</v>
      </c>
      <c r="T24" s="435">
        <v>0</v>
      </c>
      <c r="U24" s="435">
        <v>0</v>
      </c>
      <c r="V24" s="435">
        <v>0</v>
      </c>
      <c r="W24" s="435">
        <v>0</v>
      </c>
      <c r="X24" s="435">
        <v>0</v>
      </c>
      <c r="Y24" s="435">
        <v>0</v>
      </c>
      <c r="Z24" s="435">
        <v>0</v>
      </c>
      <c r="AF24" s="419"/>
      <c r="AG24" s="419"/>
      <c r="AH24" s="419"/>
      <c r="AI24" s="419"/>
      <c r="AJ24" s="419"/>
      <c r="AK24" s="419"/>
      <c r="AL24" s="419"/>
      <c r="AM24" s="419"/>
      <c r="AN24" s="419"/>
      <c r="AO24" s="419"/>
      <c r="AP24" s="419"/>
      <c r="AQ24" s="419"/>
      <c r="AR24" s="419"/>
      <c r="AS24" s="419"/>
      <c r="AT24" s="419"/>
      <c r="AU24" s="419"/>
    </row>
    <row r="25" spans="1:69">
      <c r="A25" s="423">
        <v>15</v>
      </c>
      <c r="B25" s="424" t="s">
        <v>258</v>
      </c>
      <c r="C25" s="457"/>
      <c r="D25" s="428">
        <f t="shared" si="10"/>
        <v>0</v>
      </c>
      <c r="E25" s="533" t="e">
        <f>D25/$D$28</f>
        <v>#DIV/0!</v>
      </c>
      <c r="F25" s="428">
        <f>ROUND(I25+K25+M25+O25+Q25+S25+U25+W25+Y25,2)</f>
        <v>0</v>
      </c>
      <c r="G25" s="428">
        <f>ROUND(J25+L25+N25+P25+R25+T25+V25+X25+Z25,2)</f>
        <v>0</v>
      </c>
      <c r="H25" s="428">
        <f>SUM(H26:H27)</f>
        <v>0</v>
      </c>
      <c r="I25" s="428">
        <f>SUM(I26:I27)</f>
        <v>0</v>
      </c>
      <c r="J25" s="428">
        <f t="shared" ref="J25:Z25" si="16">SUM(J26:J27)</f>
        <v>0</v>
      </c>
      <c r="K25" s="428">
        <f t="shared" si="16"/>
        <v>0</v>
      </c>
      <c r="L25" s="428">
        <f t="shared" si="16"/>
        <v>0</v>
      </c>
      <c r="M25" s="428">
        <f t="shared" si="16"/>
        <v>0</v>
      </c>
      <c r="N25" s="428">
        <f t="shared" si="16"/>
        <v>0</v>
      </c>
      <c r="O25" s="428">
        <f t="shared" si="16"/>
        <v>0</v>
      </c>
      <c r="P25" s="428">
        <f t="shared" si="16"/>
        <v>0</v>
      </c>
      <c r="Q25" s="428">
        <f t="shared" si="16"/>
        <v>0</v>
      </c>
      <c r="R25" s="428">
        <f t="shared" si="16"/>
        <v>0</v>
      </c>
      <c r="S25" s="428">
        <f t="shared" si="16"/>
        <v>0</v>
      </c>
      <c r="T25" s="428">
        <f t="shared" si="16"/>
        <v>0</v>
      </c>
      <c r="U25" s="428">
        <f t="shared" si="16"/>
        <v>0</v>
      </c>
      <c r="V25" s="428">
        <f t="shared" si="16"/>
        <v>0</v>
      </c>
      <c r="W25" s="428">
        <f t="shared" si="16"/>
        <v>0</v>
      </c>
      <c r="X25" s="428">
        <f t="shared" si="16"/>
        <v>0</v>
      </c>
      <c r="Y25" s="428">
        <f t="shared" si="16"/>
        <v>0</v>
      </c>
      <c r="Z25" s="428">
        <f t="shared" si="16"/>
        <v>0</v>
      </c>
      <c r="AF25" s="419"/>
      <c r="AG25" s="419"/>
      <c r="AH25" s="419"/>
      <c r="AI25" s="419"/>
      <c r="AJ25" s="419"/>
      <c r="AK25" s="419"/>
      <c r="AL25" s="419"/>
      <c r="AM25" s="419"/>
      <c r="AN25" s="419"/>
      <c r="AO25" s="419"/>
      <c r="AP25" s="419"/>
      <c r="AQ25" s="419"/>
      <c r="AR25" s="419"/>
      <c r="AS25" s="419"/>
      <c r="AT25" s="419"/>
      <c r="AU25" s="419"/>
    </row>
    <row r="26" spans="1:69">
      <c r="A26" s="437" t="s">
        <v>476</v>
      </c>
      <c r="B26" s="438" t="s">
        <v>523</v>
      </c>
      <c r="C26" s="457">
        <v>0.85</v>
      </c>
      <c r="D26" s="439">
        <f t="shared" si="10"/>
        <v>0</v>
      </c>
      <c r="E26" s="533" t="e">
        <f>D26/$D$28</f>
        <v>#DIV/0!</v>
      </c>
      <c r="F26" s="439">
        <f t="shared" ref="F26:G27" si="17">ROUND(I26+K26+M26+O26+Q26+S26+U26+W26+Y26,2)</f>
        <v>0</v>
      </c>
      <c r="G26" s="439">
        <f t="shared" si="17"/>
        <v>0</v>
      </c>
      <c r="H26" s="439">
        <f>IF(C26&lt;1,F26*C26,0)</f>
        <v>0</v>
      </c>
      <c r="I26" s="440">
        <v>0</v>
      </c>
      <c r="J26" s="474"/>
      <c r="K26" s="440">
        <v>0</v>
      </c>
      <c r="L26" s="474"/>
      <c r="M26" s="440">
        <v>0</v>
      </c>
      <c r="N26" s="474"/>
      <c r="O26" s="440">
        <v>0</v>
      </c>
      <c r="P26" s="474"/>
      <c r="Q26" s="440">
        <v>0</v>
      </c>
      <c r="R26" s="474"/>
      <c r="S26" s="440">
        <v>0</v>
      </c>
      <c r="T26" s="474"/>
      <c r="U26" s="440">
        <v>0</v>
      </c>
      <c r="V26" s="474"/>
      <c r="W26" s="440">
        <v>0</v>
      </c>
      <c r="X26" s="474"/>
      <c r="Y26" s="440">
        <v>0</v>
      </c>
      <c r="Z26" s="474"/>
      <c r="AF26" s="419"/>
      <c r="AG26" s="419"/>
      <c r="AH26" s="419"/>
      <c r="AI26" s="419"/>
      <c r="AJ26" s="419"/>
      <c r="AK26" s="419"/>
      <c r="AL26" s="419"/>
      <c r="AM26" s="419"/>
      <c r="AN26" s="419"/>
      <c r="AO26" s="419"/>
      <c r="AP26" s="419"/>
      <c r="AQ26" s="419"/>
      <c r="AR26" s="419"/>
      <c r="AS26" s="419"/>
      <c r="AT26" s="419"/>
      <c r="AU26" s="419"/>
    </row>
    <row r="27" spans="1:69">
      <c r="A27" s="437" t="s">
        <v>477</v>
      </c>
      <c r="B27" s="438" t="s">
        <v>525</v>
      </c>
      <c r="C27" s="457">
        <v>0.85</v>
      </c>
      <c r="D27" s="439">
        <f t="shared" si="10"/>
        <v>0</v>
      </c>
      <c r="E27" s="533" t="e">
        <f>D27/$D$28</f>
        <v>#DIV/0!</v>
      </c>
      <c r="F27" s="439">
        <f t="shared" si="17"/>
        <v>0</v>
      </c>
      <c r="G27" s="439">
        <f t="shared" si="17"/>
        <v>0</v>
      </c>
      <c r="H27" s="439">
        <f>IF(C27&lt;1,F27*C27,0)</f>
        <v>0</v>
      </c>
      <c r="I27" s="474"/>
      <c r="J27" s="474"/>
      <c r="K27" s="474"/>
      <c r="L27" s="474"/>
      <c r="M27" s="474"/>
      <c r="N27" s="474"/>
      <c r="O27" s="474"/>
      <c r="P27" s="474"/>
      <c r="Q27" s="474"/>
      <c r="R27" s="474"/>
      <c r="S27" s="474"/>
      <c r="T27" s="474"/>
      <c r="U27" s="474"/>
      <c r="V27" s="474"/>
      <c r="W27" s="474"/>
      <c r="X27" s="474"/>
      <c r="Y27" s="474"/>
      <c r="Z27" s="474"/>
      <c r="AF27" s="419"/>
      <c r="AG27" s="419"/>
      <c r="AH27" s="419"/>
      <c r="AI27" s="419"/>
      <c r="AJ27" s="419"/>
      <c r="AK27" s="419"/>
      <c r="AL27" s="419"/>
      <c r="AM27" s="419"/>
      <c r="AN27" s="419"/>
      <c r="AO27" s="419"/>
      <c r="AP27" s="419"/>
      <c r="AQ27" s="419"/>
      <c r="AR27" s="419"/>
      <c r="AS27" s="419"/>
      <c r="AT27" s="419"/>
      <c r="AU27" s="419"/>
    </row>
    <row r="28" spans="1:69">
      <c r="A28" s="554"/>
      <c r="B28" s="424" t="s">
        <v>152</v>
      </c>
      <c r="C28" s="555">
        <v>0.85</v>
      </c>
      <c r="D28" s="428">
        <f>D5+D6+D9+D10+D19+D20+D21+D24+D25</f>
        <v>0</v>
      </c>
      <c r="E28" s="556" t="e">
        <f>D28/$D$28</f>
        <v>#DIV/0!</v>
      </c>
      <c r="F28" s="428">
        <f>F5+F6+F9+F10+F19+F20+F21+F24+F25</f>
        <v>0</v>
      </c>
      <c r="G28" s="428">
        <f>G5+G6+G9+G10+G19+G20+G21+G24+G25</f>
        <v>0</v>
      </c>
      <c r="H28" s="428">
        <f>H5+H6+H9+H10+H19+H20+H21+H24+H25</f>
        <v>0</v>
      </c>
      <c r="I28" s="428">
        <f>I5+I6+I9+I10+I19+I20+I21+I24+I25</f>
        <v>0</v>
      </c>
      <c r="J28" s="428">
        <f t="shared" ref="J28:Z28" si="18">J5+J6+J9+J10+J19+J20+J21+J24+J25</f>
        <v>0</v>
      </c>
      <c r="K28" s="428">
        <f t="shared" si="18"/>
        <v>0</v>
      </c>
      <c r="L28" s="428">
        <f t="shared" si="18"/>
        <v>0</v>
      </c>
      <c r="M28" s="428">
        <f t="shared" si="18"/>
        <v>0</v>
      </c>
      <c r="N28" s="428">
        <f t="shared" si="18"/>
        <v>0</v>
      </c>
      <c r="O28" s="428">
        <f t="shared" si="18"/>
        <v>0</v>
      </c>
      <c r="P28" s="428">
        <f t="shared" si="18"/>
        <v>0</v>
      </c>
      <c r="Q28" s="428">
        <f t="shared" si="18"/>
        <v>0</v>
      </c>
      <c r="R28" s="428">
        <f t="shared" si="18"/>
        <v>0</v>
      </c>
      <c r="S28" s="428">
        <f t="shared" si="18"/>
        <v>0</v>
      </c>
      <c r="T28" s="428">
        <f t="shared" si="18"/>
        <v>0</v>
      </c>
      <c r="U28" s="428">
        <f t="shared" si="18"/>
        <v>0</v>
      </c>
      <c r="V28" s="428">
        <f t="shared" si="18"/>
        <v>0</v>
      </c>
      <c r="W28" s="428">
        <f t="shared" si="18"/>
        <v>0</v>
      </c>
      <c r="X28" s="428">
        <f t="shared" si="18"/>
        <v>0</v>
      </c>
      <c r="Y28" s="428">
        <f t="shared" si="18"/>
        <v>0</v>
      </c>
      <c r="Z28" s="428">
        <f t="shared" si="18"/>
        <v>0</v>
      </c>
      <c r="AF28" s="419"/>
      <c r="AG28" s="419"/>
      <c r="AH28" s="419"/>
      <c r="AI28" s="419"/>
      <c r="AJ28" s="419"/>
      <c r="AK28" s="419"/>
      <c r="AL28" s="419"/>
      <c r="AM28" s="419"/>
      <c r="AN28" s="419"/>
      <c r="AO28" s="419"/>
      <c r="AP28" s="419"/>
      <c r="AQ28" s="419"/>
      <c r="AR28" s="419"/>
      <c r="AS28" s="419"/>
      <c r="AT28" s="419"/>
      <c r="AU28" s="419"/>
    </row>
    <row r="29" spans="1:69" s="454" customFormat="1">
      <c r="A29" s="448"/>
      <c r="B29" s="449"/>
      <c r="C29" s="450"/>
      <c r="D29" s="451"/>
      <c r="E29" s="452"/>
      <c r="F29" s="451"/>
      <c r="G29" s="451"/>
      <c r="H29" s="451"/>
      <c r="I29" s="451"/>
      <c r="J29" s="451"/>
      <c r="K29" s="451"/>
      <c r="L29" s="451"/>
      <c r="M29" s="451"/>
      <c r="N29" s="451"/>
      <c r="O29" s="451"/>
      <c r="P29" s="451"/>
      <c r="Q29" s="451"/>
      <c r="R29" s="451"/>
      <c r="S29" s="451"/>
      <c r="T29" s="451"/>
      <c r="U29" s="451"/>
      <c r="V29" s="451"/>
      <c r="W29" s="451"/>
      <c r="X29" s="451"/>
      <c r="Y29" s="451"/>
      <c r="Z29" s="451"/>
      <c r="AA29" s="77"/>
      <c r="AB29" s="77"/>
      <c r="AC29" s="77"/>
      <c r="AD29" s="77"/>
      <c r="AE29" s="77"/>
      <c r="AF29" s="453"/>
      <c r="AG29" s="453"/>
      <c r="AH29" s="453"/>
      <c r="AI29" s="453"/>
      <c r="AJ29" s="453"/>
      <c r="AK29" s="453"/>
      <c r="AL29" s="453"/>
      <c r="AM29" s="453"/>
      <c r="AN29" s="453"/>
      <c r="AO29" s="453"/>
      <c r="AP29" s="453"/>
      <c r="AQ29" s="453"/>
      <c r="AR29" s="453"/>
      <c r="AS29" s="453"/>
      <c r="AT29" s="453"/>
      <c r="AU29" s="453"/>
      <c r="AV29" s="77"/>
      <c r="AW29" s="77"/>
      <c r="AX29" s="77"/>
      <c r="AY29" s="77"/>
      <c r="AZ29" s="77"/>
      <c r="BA29" s="77"/>
      <c r="BB29" s="77"/>
      <c r="BC29" s="77"/>
      <c r="BD29" s="77"/>
      <c r="BE29" s="77"/>
      <c r="BF29" s="77"/>
      <c r="BG29" s="77"/>
      <c r="BH29" s="77"/>
      <c r="BI29" s="77"/>
      <c r="BJ29" s="77"/>
      <c r="BK29" s="77"/>
      <c r="BL29" s="77"/>
      <c r="BM29" s="77"/>
      <c r="BN29" s="77"/>
      <c r="BO29" s="77"/>
      <c r="BP29" s="77"/>
      <c r="BQ29" s="77"/>
    </row>
    <row r="30" spans="1:69" s="69" customFormat="1">
      <c r="A30" s="455"/>
      <c r="B30" s="456" t="s">
        <v>404</v>
      </c>
      <c r="C30" s="457"/>
      <c r="D30" s="435"/>
      <c r="E30" s="458"/>
      <c r="F30" s="442"/>
      <c r="G30" s="442"/>
      <c r="H30" s="442">
        <f>SUM(I30:Z30)</f>
        <v>0</v>
      </c>
      <c r="I30" s="442">
        <f>$C$28*SUM(I5:I6,I9,I12,I14:I20,I22,I24:I25)+SUM(I13+I23)</f>
        <v>0</v>
      </c>
      <c r="J30" s="442" t="s">
        <v>447</v>
      </c>
      <c r="K30" s="442">
        <f>$C$28*SUM(K5:K6,K9,K12,K14:K20,K22,K24:K25)+SUM(K13+K23)</f>
        <v>0</v>
      </c>
      <c r="L30" s="442" t="s">
        <v>447</v>
      </c>
      <c r="M30" s="442">
        <f>$C$28*SUM(M5:M6,M9,M12,M14:M20,M22,M24:M25)+SUM(M13+M23)</f>
        <v>0</v>
      </c>
      <c r="N30" s="442" t="s">
        <v>447</v>
      </c>
      <c r="O30" s="442">
        <f>$C$28*SUM(O5:O6,O9,O12,O14:O20,O22,O24:O25)+SUM(O13+O23)</f>
        <v>0</v>
      </c>
      <c r="P30" s="442" t="s">
        <v>447</v>
      </c>
      <c r="Q30" s="442">
        <f>$C$28*SUM(Q5:Q6,Q9,Q12,Q14:Q20,Q22,Q24:Q25)+SUM(Q13+Q23)</f>
        <v>0</v>
      </c>
      <c r="R30" s="442" t="s">
        <v>447</v>
      </c>
      <c r="S30" s="442">
        <f>$C$28*SUM(S5:S6,S9,S12,S14:S20,S22,S24:S25)+SUM(S13+S23)</f>
        <v>0</v>
      </c>
      <c r="T30" s="442" t="s">
        <v>447</v>
      </c>
      <c r="U30" s="442">
        <f>$C$28*SUM(U5:U6,U9,U12,U14:U20,U22,U24:U25)+SUM(U13+U23)</f>
        <v>0</v>
      </c>
      <c r="V30" s="442" t="s">
        <v>447</v>
      </c>
      <c r="W30" s="442">
        <f>$C$28*SUM(W5:W6,W9,W12,W14:W20,W22,W24:W25)+SUM(W13+W23)</f>
        <v>0</v>
      </c>
      <c r="X30" s="442" t="s">
        <v>447</v>
      </c>
      <c r="Y30" s="442">
        <f>$C$28*SUM(Y5:Y6,Y9,Y12,Y14:Y20,Y22,Y24:Y25)+SUM(Y13+Y23)</f>
        <v>0</v>
      </c>
      <c r="Z30" s="442" t="s">
        <v>447</v>
      </c>
      <c r="AF30" s="419"/>
      <c r="AG30" s="419"/>
      <c r="AH30" s="419"/>
      <c r="AI30" s="419"/>
      <c r="AJ30" s="419"/>
      <c r="AK30" s="419"/>
      <c r="AL30" s="419"/>
      <c r="AM30" s="419"/>
      <c r="AN30" s="419"/>
      <c r="AO30" s="419"/>
      <c r="AP30" s="419"/>
      <c r="AQ30" s="419"/>
      <c r="AR30" s="419"/>
      <c r="AS30" s="419"/>
      <c r="AT30" s="419"/>
      <c r="AU30" s="419"/>
    </row>
    <row r="31" spans="1:69" s="69" customFormat="1">
      <c r="A31" s="459"/>
      <c r="G31" s="218"/>
      <c r="H31" s="460"/>
      <c r="I31" s="419"/>
      <c r="J31" s="218"/>
      <c r="K31" s="218"/>
      <c r="L31" s="218"/>
      <c r="M31" s="218"/>
      <c r="N31" s="218"/>
      <c r="O31" s="218"/>
      <c r="P31" s="218"/>
      <c r="Q31" s="218"/>
      <c r="R31" s="218"/>
      <c r="S31" s="218"/>
      <c r="T31" s="218"/>
      <c r="U31" s="218"/>
      <c r="V31" s="218"/>
      <c r="W31" s="218"/>
      <c r="X31" s="218"/>
      <c r="Y31" s="218"/>
      <c r="Z31" s="218"/>
    </row>
    <row r="32" spans="1:69" s="69" customFormat="1">
      <c r="A32" s="459"/>
      <c r="B32" s="69" t="s">
        <v>455</v>
      </c>
      <c r="H32" s="77"/>
      <c r="I32" s="461"/>
      <c r="J32" s="461"/>
      <c r="K32" s="461"/>
      <c r="L32" s="461"/>
      <c r="M32" s="461"/>
      <c r="N32" s="461"/>
      <c r="O32" s="461"/>
      <c r="P32" s="461"/>
      <c r="Q32" s="461"/>
      <c r="R32" s="461"/>
      <c r="S32" s="461"/>
      <c r="T32" s="461"/>
      <c r="U32" s="461"/>
      <c r="V32" s="461"/>
      <c r="W32" s="461"/>
      <c r="X32" s="461"/>
      <c r="Y32" s="461"/>
      <c r="Z32" s="461"/>
      <c r="AA32" s="466"/>
    </row>
    <row r="33" spans="1:9" s="69" customFormat="1">
      <c r="A33" s="462"/>
      <c r="B33" s="69" t="s">
        <v>480</v>
      </c>
      <c r="I33" s="419"/>
    </row>
    <row r="34" spans="1:9" s="69" customFormat="1">
      <c r="A34" s="463"/>
      <c r="B34" s="69" t="s">
        <v>524</v>
      </c>
    </row>
    <row r="35" spans="1:9" s="69" customFormat="1">
      <c r="A35" s="463"/>
      <c r="B35" s="69" t="s">
        <v>673</v>
      </c>
    </row>
    <row r="36" spans="1:9" s="69" customFormat="1" ht="16.5" customHeight="1">
      <c r="A36" s="463"/>
    </row>
    <row r="37" spans="1:9" s="69" customFormat="1">
      <c r="A37" s="463"/>
    </row>
    <row r="38" spans="1:9" s="69" customFormat="1">
      <c r="A38" s="463"/>
    </row>
    <row r="39" spans="1:9" s="69" customFormat="1">
      <c r="A39" s="463"/>
    </row>
    <row r="40" spans="1:9" s="69" customFormat="1">
      <c r="A40" s="463"/>
    </row>
    <row r="41" spans="1:9" s="69" customFormat="1">
      <c r="A41" s="463"/>
    </row>
    <row r="42" spans="1:9" s="69" customFormat="1">
      <c r="A42" s="463"/>
    </row>
    <row r="43" spans="1:9" s="69" customFormat="1">
      <c r="A43" s="463"/>
    </row>
    <row r="44" spans="1:9" s="69" customFormat="1">
      <c r="A44" s="463"/>
    </row>
    <row r="45" spans="1:9" s="69" customFormat="1">
      <c r="A45" s="463"/>
    </row>
    <row r="46" spans="1:9" s="69" customFormat="1">
      <c r="A46" s="463"/>
    </row>
    <row r="47" spans="1:9" s="69" customFormat="1">
      <c r="A47" s="463"/>
    </row>
    <row r="48" spans="1:9" s="69" customFormat="1">
      <c r="A48" s="463"/>
    </row>
    <row r="49" spans="1:1" s="69" customFormat="1">
      <c r="A49" s="463"/>
    </row>
    <row r="50" spans="1:1" s="69" customFormat="1">
      <c r="A50" s="463"/>
    </row>
    <row r="51" spans="1:1" s="69" customFormat="1">
      <c r="A51" s="463"/>
    </row>
    <row r="52" spans="1:1" s="69" customFormat="1">
      <c r="A52" s="463"/>
    </row>
    <row r="53" spans="1:1" s="69" customFormat="1">
      <c r="A53" s="463"/>
    </row>
    <row r="54" spans="1:1" s="69" customFormat="1">
      <c r="A54" s="463"/>
    </row>
    <row r="55" spans="1:1" s="69" customFormat="1">
      <c r="A55" s="463"/>
    </row>
    <row r="56" spans="1:1" s="69" customFormat="1">
      <c r="A56" s="463"/>
    </row>
    <row r="57" spans="1:1" s="69" customFormat="1">
      <c r="A57" s="463"/>
    </row>
    <row r="58" spans="1:1" s="69" customFormat="1">
      <c r="A58" s="463"/>
    </row>
    <row r="59" spans="1:1" s="69" customFormat="1">
      <c r="A59" s="463"/>
    </row>
    <row r="60" spans="1:1" s="69" customFormat="1">
      <c r="A60" s="463"/>
    </row>
    <row r="61" spans="1:1" s="69" customFormat="1">
      <c r="A61" s="463"/>
    </row>
    <row r="62" spans="1:1" s="69" customFormat="1">
      <c r="A62" s="463"/>
    </row>
    <row r="63" spans="1:1" s="69" customFormat="1"/>
    <row r="64" spans="1:1" s="69" customFormat="1"/>
    <row r="65" s="69" customFormat="1"/>
    <row r="66" s="69" customFormat="1"/>
    <row r="67" s="69" customFormat="1"/>
    <row r="68" s="69" customFormat="1"/>
    <row r="69" s="69" customFormat="1"/>
    <row r="70" s="69" customFormat="1"/>
    <row r="71" s="69" customFormat="1"/>
    <row r="72" s="69" customFormat="1"/>
    <row r="73" s="69" customFormat="1"/>
    <row r="74" s="69" customFormat="1"/>
    <row r="75" s="69" customFormat="1"/>
    <row r="76" s="69" customFormat="1"/>
    <row r="77" s="69" customFormat="1"/>
    <row r="78" s="69" customFormat="1"/>
    <row r="79" s="69" customFormat="1"/>
    <row r="80" s="69" customFormat="1"/>
    <row r="81" s="69" customFormat="1"/>
    <row r="82" s="69" customFormat="1"/>
    <row r="83" s="69" customFormat="1"/>
    <row r="84" s="69" customFormat="1"/>
    <row r="85" s="69" customFormat="1"/>
    <row r="86" s="69" customFormat="1"/>
    <row r="87" s="69" customFormat="1"/>
    <row r="88" s="69" customFormat="1"/>
    <row r="89" s="69" customFormat="1"/>
    <row r="90" s="69" customFormat="1"/>
    <row r="91" s="69" customFormat="1"/>
    <row r="92" s="69" customFormat="1"/>
    <row r="93" s="69" customFormat="1"/>
    <row r="94" s="69" customFormat="1"/>
    <row r="95" s="69" customFormat="1"/>
    <row r="96" s="69" customFormat="1"/>
    <row r="97" s="69" customFormat="1"/>
    <row r="98" s="69" customFormat="1"/>
    <row r="99" s="69" customFormat="1"/>
    <row r="100" s="69" customFormat="1"/>
    <row r="101" s="69" customFormat="1"/>
    <row r="102" s="69" customFormat="1"/>
    <row r="103" s="69" customFormat="1"/>
    <row r="104" s="69" customFormat="1"/>
    <row r="105" s="69" customFormat="1"/>
    <row r="106" s="69" customFormat="1"/>
    <row r="107" s="69" customFormat="1"/>
    <row r="108" s="69" customFormat="1"/>
    <row r="109" s="69" customFormat="1"/>
    <row r="110" s="69" customFormat="1"/>
    <row r="111" s="69" customFormat="1"/>
    <row r="112" s="69" customFormat="1"/>
    <row r="113" s="69" customFormat="1"/>
    <row r="114" s="69" customFormat="1"/>
    <row r="115" s="69" customFormat="1"/>
    <row r="116" s="69" customFormat="1"/>
    <row r="117" s="69" customFormat="1"/>
    <row r="118" s="69" customFormat="1"/>
    <row r="119" s="69" customFormat="1"/>
    <row r="120" s="69" customFormat="1"/>
    <row r="121" s="69" customFormat="1"/>
    <row r="122" s="69" customFormat="1"/>
    <row r="123" s="69" customFormat="1"/>
    <row r="124" s="69" customFormat="1"/>
    <row r="125" s="69" customFormat="1"/>
    <row r="126" s="69" customFormat="1"/>
    <row r="127" s="69" customFormat="1"/>
    <row r="128" s="69" customFormat="1"/>
    <row r="129" s="69" customFormat="1"/>
    <row r="130" s="69" customFormat="1"/>
    <row r="131" s="69" customFormat="1"/>
    <row r="132" s="69" customFormat="1"/>
    <row r="133" s="69" customFormat="1"/>
    <row r="134" s="69" customFormat="1"/>
    <row r="135" s="69" customFormat="1"/>
    <row r="136" s="69" customFormat="1"/>
    <row r="137" s="69" customFormat="1"/>
    <row r="138" s="69" customFormat="1"/>
    <row r="139" s="69" customFormat="1"/>
    <row r="140" s="69" customFormat="1"/>
    <row r="141" s="69" customFormat="1"/>
    <row r="142" s="69" customFormat="1"/>
    <row r="143" s="69" customFormat="1"/>
    <row r="144" s="69" customFormat="1"/>
    <row r="145" s="69" customFormat="1"/>
    <row r="146" s="69" customFormat="1"/>
    <row r="147" s="69" customFormat="1"/>
    <row r="148" s="69" customFormat="1"/>
    <row r="149" s="69" customFormat="1"/>
    <row r="150" s="69" customFormat="1"/>
    <row r="151" s="69" customFormat="1"/>
    <row r="152" s="69" customFormat="1"/>
    <row r="153" s="69" customFormat="1"/>
    <row r="154" s="69" customFormat="1"/>
    <row r="155" s="69" customFormat="1"/>
    <row r="156" s="69" customFormat="1"/>
    <row r="157" s="69" customFormat="1"/>
    <row r="158" s="69" customFormat="1"/>
    <row r="159" s="69" customFormat="1"/>
    <row r="160" s="69" customFormat="1"/>
    <row r="161" s="69" customFormat="1"/>
    <row r="162" s="69" customFormat="1"/>
    <row r="163" s="69" customFormat="1"/>
    <row r="164" s="69" customFormat="1"/>
    <row r="165" s="69" customFormat="1"/>
    <row r="166" s="69" customFormat="1"/>
    <row r="167" s="69" customFormat="1"/>
    <row r="168" s="69" customFormat="1"/>
    <row r="169" s="69" customFormat="1"/>
    <row r="170" s="69" customFormat="1"/>
    <row r="171" s="69" customFormat="1"/>
    <row r="172" s="69" customFormat="1"/>
    <row r="173" s="69" customFormat="1"/>
    <row r="174" s="69" customFormat="1"/>
    <row r="175" s="69" customFormat="1"/>
    <row r="176" s="69" customFormat="1"/>
    <row r="177" s="69" customFormat="1"/>
    <row r="178" s="69" customFormat="1"/>
    <row r="179" s="69" customFormat="1"/>
    <row r="180" s="69" customFormat="1"/>
    <row r="181" s="69" customFormat="1"/>
    <row r="182" s="69" customFormat="1"/>
    <row r="183" s="69" customFormat="1"/>
    <row r="184" s="69" customFormat="1"/>
    <row r="185" s="69" customFormat="1"/>
    <row r="186" s="69" customFormat="1"/>
    <row r="187" s="69" customFormat="1"/>
    <row r="188" s="69" customFormat="1"/>
    <row r="189" s="69" customFormat="1"/>
    <row r="190" s="69" customFormat="1"/>
    <row r="191" s="69" customFormat="1"/>
    <row r="192" s="69" customFormat="1"/>
    <row r="193" s="69" customFormat="1"/>
    <row r="194" s="69" customFormat="1"/>
    <row r="195" s="69" customFormat="1"/>
    <row r="196" s="69" customFormat="1"/>
    <row r="197" s="69" customFormat="1"/>
    <row r="198" s="69" customFormat="1"/>
    <row r="199" s="69" customFormat="1"/>
    <row r="200" s="69" customFormat="1"/>
    <row r="201" s="69" customFormat="1"/>
    <row r="202" s="69" customFormat="1"/>
    <row r="203" s="69" customFormat="1"/>
    <row r="204" s="69" customFormat="1"/>
    <row r="205" s="69" customFormat="1"/>
    <row r="206" s="69" customFormat="1"/>
    <row r="207" s="69" customFormat="1"/>
    <row r="208" s="69" customFormat="1"/>
    <row r="209" s="69" customFormat="1"/>
    <row r="210" s="69" customFormat="1"/>
    <row r="211" s="69" customFormat="1"/>
    <row r="212" s="69" customFormat="1"/>
    <row r="213" s="69" customFormat="1"/>
    <row r="214" s="69" customFormat="1"/>
    <row r="215" s="69" customFormat="1"/>
    <row r="216" s="69" customFormat="1"/>
    <row r="217" s="69" customFormat="1"/>
    <row r="218" s="69" customFormat="1"/>
    <row r="219" s="69" customFormat="1"/>
    <row r="220" s="69" customFormat="1"/>
    <row r="221" s="69" customFormat="1"/>
    <row r="222" s="69" customFormat="1"/>
    <row r="223" s="69" customFormat="1"/>
    <row r="224" s="69" customFormat="1"/>
    <row r="225" s="69" customFormat="1"/>
    <row r="226" s="69" customFormat="1"/>
    <row r="227" s="69" customFormat="1"/>
    <row r="228" s="69" customFormat="1"/>
    <row r="229" s="69" customFormat="1"/>
    <row r="230" s="69" customFormat="1"/>
    <row r="231" s="69" customFormat="1"/>
    <row r="232" s="69" customFormat="1"/>
    <row r="233" s="69" customFormat="1"/>
    <row r="234" s="69" customFormat="1"/>
    <row r="235" s="69" customFormat="1"/>
    <row r="236" s="69" customFormat="1"/>
    <row r="237" s="69" customFormat="1"/>
    <row r="238" s="69" customFormat="1"/>
    <row r="239" s="69" customFormat="1"/>
    <row r="240" s="69" customFormat="1"/>
    <row r="241" s="69" customFormat="1"/>
    <row r="242" s="69" customFormat="1"/>
    <row r="243" s="69" customFormat="1"/>
    <row r="244" s="69" customFormat="1"/>
    <row r="245" s="69" customFormat="1"/>
    <row r="246" s="69" customFormat="1"/>
    <row r="247" s="69" customFormat="1"/>
    <row r="248" s="69" customFormat="1"/>
    <row r="249" s="69" customFormat="1"/>
    <row r="250" s="69" customFormat="1"/>
    <row r="251" s="69" customFormat="1"/>
    <row r="252" s="69" customFormat="1"/>
    <row r="253" s="69" customFormat="1"/>
    <row r="254" s="69" customFormat="1"/>
    <row r="255" s="69" customFormat="1"/>
    <row r="256" s="69" customFormat="1"/>
    <row r="257" s="69" customFormat="1"/>
    <row r="258" s="69" customFormat="1"/>
    <row r="259" s="69" customFormat="1"/>
    <row r="260" s="69" customFormat="1"/>
    <row r="261" s="69" customFormat="1"/>
    <row r="262" s="69" customFormat="1"/>
    <row r="263" s="69" customFormat="1"/>
    <row r="264" s="69" customFormat="1"/>
    <row r="265" s="69" customFormat="1"/>
    <row r="266" s="69" customFormat="1"/>
    <row r="267" s="69" customFormat="1"/>
    <row r="268" s="69" customFormat="1"/>
    <row r="269" s="69" customFormat="1"/>
    <row r="270" s="69" customFormat="1"/>
    <row r="271" s="69" customFormat="1"/>
    <row r="272" s="69" customFormat="1"/>
    <row r="273" s="69" customFormat="1"/>
    <row r="274" s="69" customFormat="1"/>
    <row r="275" s="69" customFormat="1"/>
    <row r="276" s="69" customFormat="1"/>
    <row r="277" s="69" customFormat="1"/>
    <row r="278" s="69" customFormat="1"/>
    <row r="279" s="69" customFormat="1"/>
    <row r="280" s="69" customFormat="1"/>
    <row r="281" s="69" customFormat="1"/>
    <row r="282" s="69" customFormat="1"/>
    <row r="283" s="69" customFormat="1"/>
    <row r="284" s="69" customFormat="1"/>
    <row r="285" s="69" customFormat="1"/>
    <row r="286" s="69" customFormat="1"/>
    <row r="287" s="69" customFormat="1"/>
    <row r="288" s="69" customFormat="1"/>
    <row r="289" s="69" customFormat="1"/>
    <row r="290" s="69" customFormat="1"/>
    <row r="291" s="69" customFormat="1"/>
    <row r="292" s="69" customFormat="1"/>
    <row r="293" s="69" customFormat="1"/>
    <row r="294" s="69" customFormat="1"/>
    <row r="295" s="69" customFormat="1"/>
    <row r="296" s="69" customFormat="1"/>
    <row r="297" s="69" customFormat="1"/>
    <row r="298" s="69" customFormat="1"/>
    <row r="299" s="69" customFormat="1"/>
    <row r="300" s="69" customFormat="1"/>
    <row r="301" s="69" customFormat="1"/>
    <row r="302" s="69" customFormat="1"/>
    <row r="303" s="69" customFormat="1"/>
    <row r="304" s="69" customFormat="1"/>
    <row r="305" s="69" customFormat="1"/>
    <row r="306" s="69" customFormat="1"/>
    <row r="307" s="69" customFormat="1"/>
    <row r="308" s="69" customFormat="1"/>
    <row r="309" s="69" customFormat="1"/>
    <row r="310" s="69" customFormat="1"/>
    <row r="311" s="69" customFormat="1"/>
    <row r="312" s="69" customFormat="1"/>
    <row r="313" s="69" customFormat="1"/>
    <row r="314" s="69" customFormat="1"/>
    <row r="315" s="69" customFormat="1"/>
    <row r="316" s="69" customFormat="1"/>
    <row r="317" s="69" customFormat="1"/>
    <row r="318" s="69" customFormat="1"/>
    <row r="319" s="69" customFormat="1"/>
    <row r="320" s="69" customFormat="1"/>
    <row r="321" s="69" customFormat="1"/>
    <row r="322" s="69" customFormat="1"/>
    <row r="323" s="69" customFormat="1"/>
    <row r="324" s="69" customFormat="1"/>
    <row r="325" s="69" customFormat="1"/>
    <row r="326" s="69" customFormat="1"/>
    <row r="327" s="69" customFormat="1"/>
    <row r="328" s="69" customFormat="1"/>
    <row r="329" s="69" customFormat="1"/>
    <row r="330" s="69" customFormat="1"/>
    <row r="331" s="69" customFormat="1"/>
    <row r="332" s="69" customFormat="1"/>
    <row r="333" s="69" customFormat="1"/>
    <row r="334" s="69" customFormat="1"/>
    <row r="335" s="69" customFormat="1"/>
    <row r="336" s="69" customFormat="1"/>
    <row r="337" s="69" customFormat="1"/>
    <row r="338" s="69" customFormat="1"/>
    <row r="339" s="69" customFormat="1"/>
    <row r="340" s="69" customFormat="1"/>
    <row r="341" s="69" customFormat="1"/>
    <row r="342" s="69" customFormat="1"/>
    <row r="343" s="69" customFormat="1"/>
    <row r="344" s="69" customFormat="1"/>
    <row r="345" s="69" customFormat="1"/>
    <row r="346" s="69" customFormat="1"/>
    <row r="347" s="69" customFormat="1"/>
    <row r="348" s="69" customFormat="1"/>
    <row r="349" s="69" customFormat="1"/>
    <row r="350" s="69" customFormat="1"/>
    <row r="351" s="69" customFormat="1"/>
    <row r="352" s="69" customFormat="1"/>
    <row r="353" s="69" customFormat="1"/>
    <row r="354" s="69" customFormat="1"/>
    <row r="355" s="69" customFormat="1"/>
    <row r="356" s="69" customFormat="1"/>
    <row r="357" s="69" customFormat="1"/>
    <row r="358" s="69" customFormat="1"/>
    <row r="359" s="69" customFormat="1"/>
    <row r="360" s="69" customFormat="1"/>
    <row r="361" s="69" customFormat="1"/>
    <row r="362" s="69" customFormat="1"/>
    <row r="363" s="69" customFormat="1"/>
    <row r="364" s="69" customFormat="1"/>
    <row r="365" s="69" customFormat="1"/>
    <row r="366" s="69" customFormat="1"/>
    <row r="367" s="69" customFormat="1"/>
    <row r="368" s="69" customFormat="1"/>
    <row r="369" s="69" customFormat="1"/>
    <row r="370" s="69" customFormat="1"/>
    <row r="371" s="69" customFormat="1"/>
    <row r="372" s="69" customFormat="1"/>
    <row r="373" s="69" customFormat="1"/>
    <row r="374" s="69" customFormat="1"/>
    <row r="375" s="69" customFormat="1"/>
    <row r="376" s="69" customFormat="1"/>
    <row r="377" s="69" customFormat="1"/>
    <row r="378" s="69" customFormat="1"/>
    <row r="379" s="69" customFormat="1"/>
    <row r="380" s="69" customFormat="1"/>
    <row r="381" s="69" customFormat="1"/>
    <row r="382" s="69" customFormat="1"/>
    <row r="383" s="69" customFormat="1"/>
    <row r="384" s="69" customFormat="1"/>
    <row r="385" s="69" customFormat="1"/>
    <row r="386" s="69" customFormat="1"/>
    <row r="387" s="69" customFormat="1"/>
    <row r="388" s="69" customFormat="1"/>
    <row r="389" s="69" customFormat="1"/>
    <row r="390" s="69" customFormat="1"/>
    <row r="391" s="69" customFormat="1"/>
    <row r="392" s="69" customFormat="1"/>
    <row r="393" s="69" customFormat="1"/>
    <row r="394" s="69" customFormat="1"/>
    <row r="395" s="69" customFormat="1"/>
    <row r="396" s="69" customFormat="1"/>
    <row r="397" s="69" customFormat="1"/>
    <row r="398" s="69" customFormat="1"/>
    <row r="399" s="69" customFormat="1"/>
    <row r="400" s="69" customFormat="1"/>
    <row r="401" s="69" customFormat="1"/>
    <row r="402" s="69" customFormat="1"/>
    <row r="403" s="69" customFormat="1"/>
    <row r="404" s="69" customFormat="1"/>
    <row r="405" s="69" customFormat="1"/>
    <row r="406" s="69" customFormat="1"/>
  </sheetData>
  <sheetProtection password="9929" sheet="1" objects="1" scenarios="1" formatCells="0" formatColumns="0" formatRows="0"/>
  <dataConsolidate/>
  <mergeCells count="17">
    <mergeCell ref="Y3:Z3"/>
    <mergeCell ref="M3:N3"/>
    <mergeCell ref="O3:P3"/>
    <mergeCell ref="Q3:R3"/>
    <mergeCell ref="S3:T3"/>
    <mergeCell ref="U3:V3"/>
    <mergeCell ref="W3:X3"/>
    <mergeCell ref="A1:B1"/>
    <mergeCell ref="D1:V1"/>
    <mergeCell ref="A2:C2"/>
    <mergeCell ref="A3:A4"/>
    <mergeCell ref="B3:B4"/>
    <mergeCell ref="C3:C4"/>
    <mergeCell ref="D3:E3"/>
    <mergeCell ref="F3:G3"/>
    <mergeCell ref="I3:J3"/>
    <mergeCell ref="K3:L3"/>
  </mergeCells>
  <conditionalFormatting sqref="D5:D6 F6:G6 H5:H10 H12:H20 H22:H27">
    <cfRule type="containsText" dxfId="76" priority="3" stopIfTrue="1" operator="containsText" text="PĀRSNIEGTAS IZMAKSAS">
      <formula>NOT(ISERROR(SEARCH("PĀRSNIEGTAS IZMAKSAS",D5)))</formula>
    </cfRule>
  </conditionalFormatting>
  <conditionalFormatting sqref="M3:Z3">
    <cfRule type="cellIs" dxfId="75" priority="2" operator="equal">
      <formula>"x"</formula>
    </cfRule>
  </conditionalFormatting>
  <conditionalFormatting sqref="H5:H10 H12:H20 H22:H27">
    <cfRule type="containsText" dxfId="74" priority="1" stopIfTrue="1" operator="containsText" text="PĀRSNIEGTAS IZMAKSAS">
      <formula>NOT(ISERROR(SEARCH("PĀRSNIEGTAS IZMAKSAS",H5)))</formula>
    </cfRule>
  </conditionalFormatting>
  <dataValidations count="1">
    <dataValidation allowBlank="1" showInputMessage="1" showErrorMessage="1" promptTitle="izveelies" sqref="C7:C9 C11:C27 C5"/>
  </dataValidations>
  <pageMargins left="0.7" right="0.7" top="0.75" bottom="0.75" header="0.3" footer="0.3"/>
  <pageSetup paperSize="9" scale="39"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pageSetUpPr fitToPage="1"/>
  </sheetPr>
  <dimension ref="A1:BQ405"/>
  <sheetViews>
    <sheetView showGridLines="0" zoomScale="90" zoomScaleNormal="90" workbookViewId="0">
      <pane xSplit="2" ySplit="4" topLeftCell="C5" activePane="bottomRight" state="frozen"/>
      <selection activeCell="P23" sqref="P23"/>
      <selection pane="topRight" activeCell="P23" sqref="P23"/>
      <selection pane="bottomLeft" activeCell="P23" sqref="P23"/>
      <selection pane="bottomRight" activeCell="P23" sqref="P23"/>
    </sheetView>
  </sheetViews>
  <sheetFormatPr defaultRowHeight="12.75"/>
  <cols>
    <col min="1" max="1" width="5.42578125" style="39" customWidth="1"/>
    <col min="2" max="2" width="64.140625" style="39" customWidth="1"/>
    <col min="3" max="3" width="10.28515625" style="39" customWidth="1"/>
    <col min="4" max="4" width="12.140625" style="39" customWidth="1"/>
    <col min="5" max="5" width="8.5703125" style="39" customWidth="1"/>
    <col min="6" max="6" width="12.140625" style="39" customWidth="1"/>
    <col min="7" max="7" width="13.28515625" style="39" customWidth="1"/>
    <col min="8" max="8" width="12.42578125" style="39" customWidth="1"/>
    <col min="9" max="10" width="12.85546875" style="39" customWidth="1"/>
    <col min="11" max="26" width="11.28515625" style="39" customWidth="1"/>
    <col min="27" max="69" width="9.140625" style="69"/>
    <col min="70" max="16384" width="9.140625" style="39"/>
  </cols>
  <sheetData>
    <row r="1" spans="1:69" s="417" customFormat="1" ht="27" customHeight="1">
      <c r="A1" s="1008" t="s">
        <v>516</v>
      </c>
      <c r="B1" s="1008"/>
      <c r="C1" s="557"/>
      <c r="D1" s="1014" t="s">
        <v>526</v>
      </c>
      <c r="E1" s="1014"/>
      <c r="F1" s="1014"/>
      <c r="G1" s="1014"/>
      <c r="H1" s="1014"/>
      <c r="I1" s="1014"/>
      <c r="J1" s="1014"/>
      <c r="K1" s="1014"/>
      <c r="L1" s="1014"/>
      <c r="M1" s="1014"/>
      <c r="N1" s="1014"/>
      <c r="O1" s="1014"/>
      <c r="P1" s="1014"/>
      <c r="Q1" s="1014"/>
      <c r="R1" s="1014"/>
      <c r="S1" s="1014"/>
      <c r="T1" s="1014"/>
      <c r="U1" s="1014"/>
      <c r="V1" s="1014"/>
      <c r="W1" s="416"/>
      <c r="X1" s="416"/>
      <c r="Y1" s="416"/>
      <c r="Z1" s="416"/>
      <c r="AA1" s="416"/>
      <c r="AB1" s="416"/>
      <c r="AC1" s="416"/>
      <c r="AD1" s="416"/>
      <c r="AE1" s="416"/>
      <c r="AF1" s="416"/>
      <c r="AG1" s="416"/>
      <c r="AH1" s="416"/>
      <c r="AI1" s="416"/>
      <c r="AJ1" s="416"/>
      <c r="AK1" s="416"/>
      <c r="AL1" s="416"/>
      <c r="AM1" s="416"/>
      <c r="AN1" s="416"/>
      <c r="AO1" s="416"/>
      <c r="AP1" s="416"/>
      <c r="AQ1" s="416"/>
      <c r="AR1" s="416"/>
      <c r="AS1" s="416"/>
      <c r="AT1" s="416"/>
      <c r="AU1" s="416"/>
      <c r="AV1" s="416"/>
      <c r="AW1" s="416"/>
      <c r="AX1" s="416"/>
      <c r="AY1" s="416"/>
      <c r="AZ1" s="416"/>
      <c r="BA1" s="416"/>
      <c r="BB1" s="416"/>
      <c r="BC1" s="416"/>
      <c r="BD1" s="416"/>
      <c r="BE1" s="416"/>
      <c r="BF1" s="416"/>
      <c r="BG1" s="416"/>
      <c r="BH1" s="416"/>
      <c r="BI1" s="416"/>
      <c r="BJ1" s="416"/>
      <c r="BK1" s="416"/>
      <c r="BL1" s="416"/>
      <c r="BM1" s="416"/>
      <c r="BN1" s="416"/>
      <c r="BO1" s="416"/>
      <c r="BP1" s="416"/>
      <c r="BQ1" s="416"/>
    </row>
    <row r="2" spans="1:69" ht="37.5" customHeight="1">
      <c r="A2" s="560" t="s">
        <v>444</v>
      </c>
      <c r="B2" s="560"/>
      <c r="C2" s="1017" t="s">
        <v>496</v>
      </c>
      <c r="D2" s="1017"/>
      <c r="E2" s="1018" t="s">
        <v>652</v>
      </c>
      <c r="F2" s="1006"/>
      <c r="G2" s="1006"/>
      <c r="H2" s="561"/>
      <c r="I2" s="561"/>
      <c r="J2" s="561"/>
      <c r="K2" s="562"/>
      <c r="L2" s="1019" t="s">
        <v>489</v>
      </c>
      <c r="M2" s="1019"/>
      <c r="N2" s="1019"/>
      <c r="O2" s="1019"/>
      <c r="P2" s="1020">
        <f>IF(E2="izvēlieties!",0,IF(HIDDEN!$R$2&lt;3,IF('Dati par projektu'!C9=2016,VLOOKUP(E2,HIDDEN!A3:C155,3,FALSE),VLOOKUP(E2,HIDDEN!A3:D155,4,FALSE)),0))</f>
        <v>0</v>
      </c>
      <c r="Q2" s="1021"/>
      <c r="R2" s="1021"/>
      <c r="S2" s="1022"/>
      <c r="T2" s="69"/>
      <c r="U2" s="69"/>
      <c r="V2" s="69"/>
      <c r="W2" s="69"/>
      <c r="X2" s="69"/>
      <c r="Y2" s="69"/>
      <c r="Z2" s="69"/>
    </row>
    <row r="3" spans="1:69">
      <c r="A3" s="1010" t="s">
        <v>162</v>
      </c>
      <c r="B3" s="1011" t="s">
        <v>191</v>
      </c>
      <c r="C3" s="1012" t="s">
        <v>454</v>
      </c>
      <c r="D3" s="1013" t="s">
        <v>192</v>
      </c>
      <c r="E3" s="1016"/>
      <c r="F3" s="1016" t="s">
        <v>213</v>
      </c>
      <c r="G3" s="1016"/>
      <c r="H3" s="563"/>
      <c r="I3" s="1016" t="s">
        <v>398</v>
      </c>
      <c r="J3" s="1016"/>
      <c r="K3" s="1016" t="str">
        <f>'Dati par projektu'!C9</f>
        <v>Izvēlieties gadu</v>
      </c>
      <c r="L3" s="1013"/>
      <c r="M3" s="1015" t="str">
        <f>IF(OR(K3&gt;=2022,K3="X"),"X",K3+1)</f>
        <v>X</v>
      </c>
      <c r="N3" s="1015"/>
      <c r="O3" s="1015" t="str">
        <f t="shared" ref="O3" si="0">IF(OR(M3&gt;=2022,M3="X"),"X",M3+1)</f>
        <v>X</v>
      </c>
      <c r="P3" s="1015"/>
      <c r="Q3" s="1015" t="str">
        <f t="shared" ref="Q3" si="1">IF(OR(O3&gt;=2022,O3="X"),"X",O3+1)</f>
        <v>X</v>
      </c>
      <c r="R3" s="1015"/>
      <c r="S3" s="1015" t="str">
        <f t="shared" ref="S3" si="2">IF(OR(Q3&gt;=2022,Q3="X"),"X",Q3+1)</f>
        <v>X</v>
      </c>
      <c r="T3" s="1015"/>
      <c r="U3" s="1015" t="str">
        <f t="shared" ref="U3" si="3">IF(OR(S3&gt;=2022,S3="X"),"X",S3+1)</f>
        <v>X</v>
      </c>
      <c r="V3" s="1015"/>
      <c r="W3" s="1015" t="str">
        <f t="shared" ref="W3" si="4">IF(OR(U3&gt;=2022,U3="X"),"X",U3+1)</f>
        <v>X</v>
      </c>
      <c r="X3" s="1015"/>
      <c r="Y3" s="1015" t="str">
        <f t="shared" ref="Y3" si="5">IF(OR(W3&gt;=2022,W3="X"),"X",W3+1)</f>
        <v>X</v>
      </c>
      <c r="Z3" s="1015"/>
      <c r="AF3" s="419"/>
      <c r="AG3" s="419"/>
      <c r="AH3" s="419"/>
      <c r="AI3" s="419"/>
      <c r="AJ3" s="419"/>
      <c r="AK3" s="419"/>
      <c r="AL3" s="419"/>
      <c r="AM3" s="419"/>
      <c r="AN3" s="419"/>
      <c r="AO3" s="419"/>
      <c r="AP3" s="419"/>
      <c r="AQ3" s="419"/>
      <c r="AR3" s="419"/>
      <c r="AS3" s="419"/>
      <c r="AT3" s="419"/>
      <c r="AU3" s="419"/>
      <c r="AW3" s="420">
        <v>0.55000000000000004</v>
      </c>
    </row>
    <row r="4" spans="1:69" ht="38.25">
      <c r="A4" s="1010"/>
      <c r="B4" s="1011" t="s">
        <v>195</v>
      </c>
      <c r="C4" s="1012"/>
      <c r="D4" s="549" t="s">
        <v>179</v>
      </c>
      <c r="E4" s="549" t="s">
        <v>15</v>
      </c>
      <c r="F4" s="549" t="s">
        <v>193</v>
      </c>
      <c r="G4" s="549" t="s">
        <v>194</v>
      </c>
      <c r="H4" s="548" t="s">
        <v>216</v>
      </c>
      <c r="I4" s="422" t="s">
        <v>214</v>
      </c>
      <c r="J4" s="422" t="s">
        <v>215</v>
      </c>
      <c r="K4" s="422" t="s">
        <v>214</v>
      </c>
      <c r="L4" s="422" t="s">
        <v>215</v>
      </c>
      <c r="M4" s="422" t="s">
        <v>214</v>
      </c>
      <c r="N4" s="422" t="s">
        <v>215</v>
      </c>
      <c r="O4" s="422" t="s">
        <v>214</v>
      </c>
      <c r="P4" s="422" t="s">
        <v>215</v>
      </c>
      <c r="Q4" s="422" t="s">
        <v>214</v>
      </c>
      <c r="R4" s="422" t="s">
        <v>215</v>
      </c>
      <c r="S4" s="422" t="s">
        <v>214</v>
      </c>
      <c r="T4" s="422" t="s">
        <v>215</v>
      </c>
      <c r="U4" s="422" t="s">
        <v>214</v>
      </c>
      <c r="V4" s="422" t="s">
        <v>215</v>
      </c>
      <c r="W4" s="422" t="s">
        <v>214</v>
      </c>
      <c r="X4" s="422" t="s">
        <v>215</v>
      </c>
      <c r="Y4" s="422" t="s">
        <v>214</v>
      </c>
      <c r="Z4" s="422" t="s">
        <v>215</v>
      </c>
      <c r="AF4" s="419"/>
      <c r="AG4" s="419"/>
      <c r="AH4" s="419"/>
      <c r="AI4" s="419"/>
      <c r="AJ4" s="419"/>
      <c r="AK4" s="419"/>
      <c r="AL4" s="419"/>
      <c r="AM4" s="419"/>
      <c r="AN4" s="419"/>
      <c r="AO4" s="419"/>
      <c r="AP4" s="419"/>
      <c r="AQ4" s="419"/>
      <c r="AR4" s="419"/>
      <c r="AS4" s="419"/>
      <c r="AT4" s="419"/>
      <c r="AU4" s="419"/>
      <c r="AW4" s="420">
        <v>0.45</v>
      </c>
    </row>
    <row r="5" spans="1:69" s="34" customFormat="1">
      <c r="A5" s="423">
        <v>1</v>
      </c>
      <c r="B5" s="424" t="s">
        <v>453</v>
      </c>
      <c r="C5" s="457">
        <v>0.85</v>
      </c>
      <c r="D5" s="426">
        <f>IF(C5="IZVĒLIETIES!","norādiet likmi!",F5+G5)</f>
        <v>0</v>
      </c>
      <c r="E5" s="533" t="e">
        <f t="shared" ref="E5:E23" si="6">D5/$D$28</f>
        <v>#DIV/0!</v>
      </c>
      <c r="F5" s="428">
        <f>ROUND(I5+K5+M5+O5+Q5+S5+U5+W5+Y5,2)</f>
        <v>0</v>
      </c>
      <c r="G5" s="428">
        <f>ROUND(J5+L5+N5+P5+R5+T5+V5+X5+Z5,2)</f>
        <v>0</v>
      </c>
      <c r="H5" s="428">
        <f>IF(C5&lt;1,F5*C5,0)</f>
        <v>0</v>
      </c>
      <c r="I5" s="333"/>
      <c r="J5" s="531"/>
      <c r="K5" s="333"/>
      <c r="L5" s="531"/>
      <c r="M5" s="333"/>
      <c r="N5" s="531"/>
      <c r="O5" s="333"/>
      <c r="P5" s="531"/>
      <c r="Q5" s="333"/>
      <c r="R5" s="531"/>
      <c r="S5" s="333"/>
      <c r="T5" s="531"/>
      <c r="U5" s="333"/>
      <c r="V5" s="531"/>
      <c r="W5" s="333"/>
      <c r="X5" s="531"/>
      <c r="Y5" s="333"/>
      <c r="Z5" s="531"/>
      <c r="AA5" s="69"/>
      <c r="AB5" s="69"/>
      <c r="AC5" s="69"/>
      <c r="AD5" s="69"/>
      <c r="AE5" s="69"/>
      <c r="AF5" s="419"/>
      <c r="AG5" s="419"/>
      <c r="AH5" s="419"/>
      <c r="AI5" s="419"/>
      <c r="AJ5" s="419"/>
      <c r="AK5" s="419"/>
      <c r="AL5" s="419"/>
      <c r="AM5" s="419"/>
      <c r="AN5" s="419"/>
      <c r="AO5" s="419"/>
      <c r="AP5" s="419"/>
      <c r="AQ5" s="419"/>
      <c r="AR5" s="419"/>
      <c r="AS5" s="419"/>
      <c r="AT5" s="419"/>
      <c r="AU5" s="419"/>
      <c r="AV5" s="69"/>
      <c r="AW5" s="420">
        <v>0.35</v>
      </c>
      <c r="AX5" s="69"/>
      <c r="AY5" s="69"/>
      <c r="AZ5" s="69"/>
      <c r="BA5" s="69"/>
      <c r="BB5" s="69"/>
      <c r="BC5" s="69"/>
      <c r="BD5" s="69"/>
      <c r="BE5" s="69"/>
      <c r="BF5" s="69"/>
      <c r="BG5" s="69"/>
      <c r="BH5" s="69"/>
      <c r="BI5" s="69"/>
      <c r="BJ5" s="69"/>
      <c r="BK5" s="69"/>
      <c r="BL5" s="69"/>
      <c r="BM5" s="69"/>
      <c r="BN5" s="69"/>
      <c r="BO5" s="69"/>
      <c r="BP5" s="69"/>
      <c r="BQ5" s="69"/>
    </row>
    <row r="6" spans="1:69">
      <c r="A6" s="423">
        <v>2</v>
      </c>
      <c r="B6" s="424" t="s">
        <v>487</v>
      </c>
      <c r="C6" s="69"/>
      <c r="D6" s="426">
        <f>SUM(D7:D8)</f>
        <v>0</v>
      </c>
      <c r="E6" s="533" t="e">
        <f t="shared" si="6"/>
        <v>#DIV/0!</v>
      </c>
      <c r="F6" s="426">
        <f t="shared" ref="F6:G24" si="7">ROUND(I6+K6+M6+O6+Q6+S6+U6+W6+Y6,2)</f>
        <v>0</v>
      </c>
      <c r="G6" s="426">
        <f t="shared" si="7"/>
        <v>0</v>
      </c>
      <c r="H6" s="426">
        <f>SUM(H7:H8)</f>
        <v>0</v>
      </c>
      <c r="I6" s="435">
        <f>SUM(I7:I8)</f>
        <v>0</v>
      </c>
      <c r="J6" s="435">
        <f t="shared" ref="J6:Z6" si="8">SUM(J7:J8)</f>
        <v>0</v>
      </c>
      <c r="K6" s="435">
        <f t="shared" si="8"/>
        <v>0</v>
      </c>
      <c r="L6" s="435">
        <f t="shared" si="8"/>
        <v>0</v>
      </c>
      <c r="M6" s="435">
        <f t="shared" si="8"/>
        <v>0</v>
      </c>
      <c r="N6" s="435">
        <f t="shared" si="8"/>
        <v>0</v>
      </c>
      <c r="O6" s="435">
        <f t="shared" si="8"/>
        <v>0</v>
      </c>
      <c r="P6" s="435">
        <f t="shared" si="8"/>
        <v>0</v>
      </c>
      <c r="Q6" s="435">
        <f t="shared" si="8"/>
        <v>0</v>
      </c>
      <c r="R6" s="435">
        <f t="shared" si="8"/>
        <v>0</v>
      </c>
      <c r="S6" s="435">
        <f t="shared" si="8"/>
        <v>0</v>
      </c>
      <c r="T6" s="435">
        <f t="shared" si="8"/>
        <v>0</v>
      </c>
      <c r="U6" s="435">
        <f t="shared" si="8"/>
        <v>0</v>
      </c>
      <c r="V6" s="435">
        <f t="shared" si="8"/>
        <v>0</v>
      </c>
      <c r="W6" s="435">
        <f t="shared" si="8"/>
        <v>0</v>
      </c>
      <c r="X6" s="435">
        <f t="shared" si="8"/>
        <v>0</v>
      </c>
      <c r="Y6" s="435">
        <f t="shared" si="8"/>
        <v>0</v>
      </c>
      <c r="Z6" s="435">
        <f t="shared" si="8"/>
        <v>0</v>
      </c>
      <c r="AF6" s="419"/>
      <c r="AG6" s="419"/>
      <c r="AH6" s="419"/>
      <c r="AI6" s="419"/>
      <c r="AJ6" s="419"/>
      <c r="AK6" s="419"/>
      <c r="AL6" s="419"/>
      <c r="AM6" s="419"/>
      <c r="AN6" s="419"/>
      <c r="AO6" s="419"/>
      <c r="AP6" s="419"/>
      <c r="AQ6" s="419"/>
      <c r="AR6" s="419"/>
      <c r="AS6" s="419"/>
      <c r="AT6" s="419"/>
      <c r="AU6" s="419"/>
      <c r="AW6" s="218"/>
    </row>
    <row r="7" spans="1:69">
      <c r="A7" s="437" t="s">
        <v>14</v>
      </c>
      <c r="B7" s="438" t="s">
        <v>488</v>
      </c>
      <c r="C7" s="457">
        <v>0.85</v>
      </c>
      <c r="D7" s="439">
        <f>IF(C7="IZVĒLIETIES!","norādiet likmi!",F7+G7)</f>
        <v>0</v>
      </c>
      <c r="E7" s="533" t="e">
        <f t="shared" si="6"/>
        <v>#DIV/0!</v>
      </c>
      <c r="F7" s="439">
        <f>ROUND(I7+K7+M7+O7+Q7+S7+U7+W7+Y7,2)</f>
        <v>0</v>
      </c>
      <c r="G7" s="439">
        <f t="shared" si="7"/>
        <v>0</v>
      </c>
      <c r="H7" s="439">
        <f>IF(C7&lt;1,F7*C7,0)</f>
        <v>0</v>
      </c>
      <c r="I7" s="531"/>
      <c r="J7" s="531"/>
      <c r="K7" s="531"/>
      <c r="L7" s="531"/>
      <c r="M7" s="531"/>
      <c r="N7" s="531"/>
      <c r="O7" s="531"/>
      <c r="P7" s="531"/>
      <c r="Q7" s="531"/>
      <c r="R7" s="531"/>
      <c r="S7" s="531"/>
      <c r="T7" s="531"/>
      <c r="U7" s="531"/>
      <c r="V7" s="531"/>
      <c r="W7" s="531"/>
      <c r="X7" s="531"/>
      <c r="Y7" s="531"/>
      <c r="Z7" s="531"/>
      <c r="AF7" s="419"/>
      <c r="AG7" s="419"/>
      <c r="AH7" s="419"/>
      <c r="AI7" s="419"/>
      <c r="AJ7" s="419"/>
      <c r="AK7" s="419"/>
      <c r="AL7" s="419"/>
      <c r="AM7" s="419"/>
      <c r="AN7" s="419"/>
      <c r="AO7" s="419"/>
      <c r="AP7" s="419"/>
      <c r="AQ7" s="419"/>
      <c r="AR7" s="419"/>
      <c r="AS7" s="419"/>
      <c r="AT7" s="419"/>
      <c r="AU7" s="419"/>
      <c r="AW7" s="218"/>
    </row>
    <row r="8" spans="1:69">
      <c r="A8" s="437" t="s">
        <v>16</v>
      </c>
      <c r="B8" s="438" t="s">
        <v>231</v>
      </c>
      <c r="C8" s="457">
        <v>0.85</v>
      </c>
      <c r="D8" s="439">
        <f>IF(C8="IZVĒLIETIES!","norādiet likmi!",F8+G8)</f>
        <v>0</v>
      </c>
      <c r="E8" s="533" t="e">
        <f t="shared" si="6"/>
        <v>#DIV/0!</v>
      </c>
      <c r="F8" s="439">
        <f t="shared" si="7"/>
        <v>0</v>
      </c>
      <c r="G8" s="439">
        <f t="shared" si="7"/>
        <v>0</v>
      </c>
      <c r="H8" s="439">
        <f>IF(C8&lt;1,F8*C8,0)</f>
        <v>0</v>
      </c>
      <c r="I8" s="440">
        <v>0</v>
      </c>
      <c r="J8" s="440">
        <v>0</v>
      </c>
      <c r="K8" s="440">
        <v>0</v>
      </c>
      <c r="L8" s="440">
        <v>0</v>
      </c>
      <c r="M8" s="440">
        <v>0</v>
      </c>
      <c r="N8" s="440">
        <v>0</v>
      </c>
      <c r="O8" s="440">
        <v>0</v>
      </c>
      <c r="P8" s="440">
        <v>0</v>
      </c>
      <c r="Q8" s="440">
        <v>0</v>
      </c>
      <c r="R8" s="440">
        <v>0</v>
      </c>
      <c r="S8" s="440">
        <v>0</v>
      </c>
      <c r="T8" s="440">
        <v>0</v>
      </c>
      <c r="U8" s="440">
        <v>0</v>
      </c>
      <c r="V8" s="440">
        <v>0</v>
      </c>
      <c r="W8" s="440">
        <v>0</v>
      </c>
      <c r="X8" s="440">
        <v>0</v>
      </c>
      <c r="Y8" s="440">
        <v>0</v>
      </c>
      <c r="Z8" s="440">
        <v>0</v>
      </c>
      <c r="AF8" s="419"/>
      <c r="AG8" s="419"/>
      <c r="AH8" s="419"/>
      <c r="AI8" s="419"/>
      <c r="AJ8" s="419"/>
      <c r="AK8" s="419"/>
      <c r="AL8" s="419"/>
      <c r="AM8" s="419"/>
      <c r="AN8" s="419"/>
      <c r="AO8" s="419"/>
      <c r="AP8" s="419"/>
      <c r="AQ8" s="419"/>
      <c r="AR8" s="419"/>
      <c r="AS8" s="419"/>
      <c r="AT8" s="419"/>
      <c r="AU8" s="419"/>
      <c r="AW8" s="218"/>
    </row>
    <row r="9" spans="1:69" hidden="1">
      <c r="A9" s="423">
        <v>3</v>
      </c>
      <c r="B9" s="424" t="s">
        <v>235</v>
      </c>
      <c r="C9" s="457">
        <v>0.85</v>
      </c>
      <c r="D9" s="428">
        <f>IF(C9="IZVĒLIETIES!","norādiet likmi!",F9+G9)</f>
        <v>0</v>
      </c>
      <c r="E9" s="533" t="e">
        <f t="shared" si="6"/>
        <v>#DIV/0!</v>
      </c>
      <c r="F9" s="428">
        <f t="shared" si="7"/>
        <v>0</v>
      </c>
      <c r="G9" s="428">
        <f t="shared" si="7"/>
        <v>0</v>
      </c>
      <c r="H9" s="439">
        <f>IF(C9&lt;1,F9*C9*'17.1.PIV 4. piel. turpinājums'!$C$22,0)</f>
        <v>0</v>
      </c>
      <c r="I9" s="552">
        <v>0</v>
      </c>
      <c r="J9" s="552">
        <v>0</v>
      </c>
      <c r="K9" s="552">
        <v>0</v>
      </c>
      <c r="L9" s="552">
        <v>0</v>
      </c>
      <c r="M9" s="552">
        <v>0</v>
      </c>
      <c r="N9" s="552">
        <v>0</v>
      </c>
      <c r="O9" s="552">
        <v>0</v>
      </c>
      <c r="P9" s="552">
        <v>0</v>
      </c>
      <c r="Q9" s="552">
        <v>0</v>
      </c>
      <c r="R9" s="552">
        <v>0</v>
      </c>
      <c r="S9" s="552">
        <v>0</v>
      </c>
      <c r="T9" s="552">
        <v>0</v>
      </c>
      <c r="U9" s="552"/>
      <c r="V9" s="552"/>
      <c r="W9" s="552"/>
      <c r="X9" s="552"/>
      <c r="Y9" s="552"/>
      <c r="Z9" s="552"/>
      <c r="AF9" s="419"/>
      <c r="AG9" s="419"/>
      <c r="AH9" s="419"/>
      <c r="AI9" s="419"/>
      <c r="AJ9" s="419"/>
      <c r="AK9" s="419"/>
      <c r="AL9" s="419"/>
      <c r="AM9" s="419"/>
      <c r="AN9" s="419"/>
      <c r="AO9" s="419"/>
      <c r="AP9" s="419"/>
      <c r="AQ9" s="419"/>
      <c r="AR9" s="419"/>
      <c r="AS9" s="419"/>
      <c r="AT9" s="419"/>
      <c r="AU9" s="419"/>
    </row>
    <row r="10" spans="1:69">
      <c r="A10" s="423">
        <v>7</v>
      </c>
      <c r="B10" s="424" t="s">
        <v>241</v>
      </c>
      <c r="C10" s="69"/>
      <c r="D10" s="428">
        <f>SUM(D12:D18)</f>
        <v>0</v>
      </c>
      <c r="E10" s="533" t="e">
        <f t="shared" si="6"/>
        <v>#DIV/0!</v>
      </c>
      <c r="F10" s="428">
        <f>ROUND(I10+K10+M10+O10+Q10+S10+U10+W10+Y10,2)</f>
        <v>0</v>
      </c>
      <c r="G10" s="428">
        <f>ROUND(J10+L10+N10+P10+R10+T10+V10+X10+Z10,2)</f>
        <v>0</v>
      </c>
      <c r="H10" s="428">
        <f>SUM(H12:H18)</f>
        <v>0</v>
      </c>
      <c r="I10" s="442">
        <f>SUM(I12:I18)</f>
        <v>0</v>
      </c>
      <c r="J10" s="442">
        <f t="shared" ref="J10:Z10" si="9">SUM(J12:J18)</f>
        <v>0</v>
      </c>
      <c r="K10" s="442">
        <f t="shared" si="9"/>
        <v>0</v>
      </c>
      <c r="L10" s="442">
        <f t="shared" si="9"/>
        <v>0</v>
      </c>
      <c r="M10" s="442">
        <f t="shared" si="9"/>
        <v>0</v>
      </c>
      <c r="N10" s="442">
        <f t="shared" si="9"/>
        <v>0</v>
      </c>
      <c r="O10" s="442">
        <f t="shared" si="9"/>
        <v>0</v>
      </c>
      <c r="P10" s="442">
        <f t="shared" si="9"/>
        <v>0</v>
      </c>
      <c r="Q10" s="442">
        <f t="shared" si="9"/>
        <v>0</v>
      </c>
      <c r="R10" s="442">
        <f t="shared" si="9"/>
        <v>0</v>
      </c>
      <c r="S10" s="442">
        <f t="shared" si="9"/>
        <v>0</v>
      </c>
      <c r="T10" s="442">
        <f t="shared" si="9"/>
        <v>0</v>
      </c>
      <c r="U10" s="442">
        <f t="shared" si="9"/>
        <v>0</v>
      </c>
      <c r="V10" s="442">
        <f t="shared" si="9"/>
        <v>0</v>
      </c>
      <c r="W10" s="442">
        <f t="shared" si="9"/>
        <v>0</v>
      </c>
      <c r="X10" s="442">
        <f t="shared" si="9"/>
        <v>0</v>
      </c>
      <c r="Y10" s="442">
        <f t="shared" si="9"/>
        <v>0</v>
      </c>
      <c r="Z10" s="442">
        <f t="shared" si="9"/>
        <v>0</v>
      </c>
      <c r="AF10" s="419"/>
      <c r="AG10" s="419"/>
      <c r="AH10" s="419"/>
      <c r="AI10" s="419"/>
      <c r="AJ10" s="419"/>
      <c r="AK10" s="419"/>
      <c r="AL10" s="419"/>
      <c r="AM10" s="419"/>
      <c r="AN10" s="419"/>
      <c r="AO10" s="419"/>
      <c r="AP10" s="419"/>
      <c r="AQ10" s="419"/>
      <c r="AR10" s="419"/>
      <c r="AS10" s="419"/>
      <c r="AT10" s="419"/>
      <c r="AU10" s="419"/>
    </row>
    <row r="11" spans="1:69">
      <c r="A11" s="437" t="s">
        <v>242</v>
      </c>
      <c r="B11" s="438" t="s">
        <v>243</v>
      </c>
      <c r="C11" s="457"/>
      <c r="D11" s="439">
        <f t="shared" ref="D11:D27" si="10">IF(C11="IZVĒLIETIES!","norādiet likmi!",F11+G11)</f>
        <v>0</v>
      </c>
      <c r="E11" s="533" t="e">
        <f t="shared" si="6"/>
        <v>#DIV/0!</v>
      </c>
      <c r="F11" s="439">
        <f t="shared" ref="F11:G18" si="11">ROUND(I11+K11+M11+O11+Q11+S11+U11+W11+Y11,2)</f>
        <v>0</v>
      </c>
      <c r="G11" s="439">
        <f>ROUND(J11+L11+N11+P11+R11+T11+V11+X11+Z11,2)</f>
        <v>0</v>
      </c>
      <c r="H11" s="553">
        <f>SUM(H12:H13)</f>
        <v>0</v>
      </c>
      <c r="I11" s="442">
        <f>SUM(I12:I13)</f>
        <v>0</v>
      </c>
      <c r="J11" s="442">
        <f t="shared" ref="J11:Z11" si="12">SUM(J12:J13)</f>
        <v>0</v>
      </c>
      <c r="K11" s="442">
        <f t="shared" si="12"/>
        <v>0</v>
      </c>
      <c r="L11" s="442">
        <f t="shared" si="12"/>
        <v>0</v>
      </c>
      <c r="M11" s="442">
        <f t="shared" si="12"/>
        <v>0</v>
      </c>
      <c r="N11" s="442">
        <f t="shared" si="12"/>
        <v>0</v>
      </c>
      <c r="O11" s="442">
        <f t="shared" si="12"/>
        <v>0</v>
      </c>
      <c r="P11" s="442">
        <f t="shared" si="12"/>
        <v>0</v>
      </c>
      <c r="Q11" s="442">
        <f t="shared" si="12"/>
        <v>0</v>
      </c>
      <c r="R11" s="442">
        <f t="shared" si="12"/>
        <v>0</v>
      </c>
      <c r="S11" s="442">
        <f t="shared" si="12"/>
        <v>0</v>
      </c>
      <c r="T11" s="442">
        <f t="shared" si="12"/>
        <v>0</v>
      </c>
      <c r="U11" s="442">
        <f t="shared" si="12"/>
        <v>0</v>
      </c>
      <c r="V11" s="442">
        <f t="shared" si="12"/>
        <v>0</v>
      </c>
      <c r="W11" s="442">
        <f t="shared" si="12"/>
        <v>0</v>
      </c>
      <c r="X11" s="442">
        <f t="shared" si="12"/>
        <v>0</v>
      </c>
      <c r="Y11" s="442">
        <f t="shared" si="12"/>
        <v>0</v>
      </c>
      <c r="Z11" s="442">
        <f t="shared" si="12"/>
        <v>0</v>
      </c>
      <c r="AF11" s="419"/>
      <c r="AG11" s="419"/>
      <c r="AH11" s="419"/>
      <c r="AI11" s="419"/>
      <c r="AJ11" s="419"/>
      <c r="AK11" s="419"/>
      <c r="AL11" s="419"/>
      <c r="AM11" s="419"/>
      <c r="AN11" s="419"/>
      <c r="AO11" s="419"/>
      <c r="AP11" s="419"/>
      <c r="AQ11" s="419"/>
      <c r="AR11" s="419"/>
      <c r="AS11" s="419"/>
      <c r="AT11" s="419"/>
      <c r="AU11" s="419"/>
    </row>
    <row r="12" spans="1:69" ht="12.75" customHeight="1">
      <c r="A12" s="437" t="s">
        <v>472</v>
      </c>
      <c r="B12" s="438" t="s">
        <v>680</v>
      </c>
      <c r="C12" s="457">
        <v>0.85</v>
      </c>
      <c r="D12" s="439">
        <f t="shared" si="10"/>
        <v>0</v>
      </c>
      <c r="E12" s="533" t="e">
        <f t="shared" si="6"/>
        <v>#DIV/0!</v>
      </c>
      <c r="F12" s="439">
        <f t="shared" si="11"/>
        <v>0</v>
      </c>
      <c r="G12" s="439">
        <f t="shared" si="11"/>
        <v>0</v>
      </c>
      <c r="H12" s="439">
        <f>IF(C12&lt;1,F12*C12,0)</f>
        <v>0</v>
      </c>
      <c r="I12" s="531"/>
      <c r="J12" s="531"/>
      <c r="K12" s="531"/>
      <c r="L12" s="531"/>
      <c r="M12" s="531"/>
      <c r="N12" s="531"/>
      <c r="O12" s="531"/>
      <c r="P12" s="531"/>
      <c r="Q12" s="531"/>
      <c r="R12" s="531"/>
      <c r="S12" s="531"/>
      <c r="T12" s="531"/>
      <c r="U12" s="531"/>
      <c r="V12" s="531"/>
      <c r="W12" s="531"/>
      <c r="X12" s="531"/>
      <c r="Y12" s="531"/>
      <c r="Z12" s="531"/>
      <c r="AF12" s="419"/>
      <c r="AG12" s="419"/>
      <c r="AH12" s="419"/>
      <c r="AI12" s="419"/>
      <c r="AJ12" s="419"/>
      <c r="AK12" s="419"/>
      <c r="AL12" s="419"/>
      <c r="AM12" s="419"/>
      <c r="AN12" s="419"/>
      <c r="AO12" s="419"/>
      <c r="AP12" s="419"/>
      <c r="AQ12" s="419"/>
      <c r="AR12" s="419"/>
      <c r="AS12" s="419"/>
      <c r="AT12" s="419"/>
      <c r="AU12" s="419"/>
    </row>
    <row r="13" spans="1:69">
      <c r="A13" s="437" t="s">
        <v>473</v>
      </c>
      <c r="B13" s="438" t="s">
        <v>459</v>
      </c>
      <c r="C13" s="457">
        <v>1</v>
      </c>
      <c r="D13" s="439">
        <f t="shared" si="10"/>
        <v>0</v>
      </c>
      <c r="E13" s="533" t="e">
        <f t="shared" si="6"/>
        <v>#DIV/0!</v>
      </c>
      <c r="F13" s="439">
        <f t="shared" si="11"/>
        <v>0</v>
      </c>
      <c r="G13" s="439">
        <f t="shared" si="11"/>
        <v>0</v>
      </c>
      <c r="H13" s="439">
        <f>IF(C13&lt;=1,F13*C13,0)</f>
        <v>0</v>
      </c>
      <c r="I13" s="440">
        <v>0</v>
      </c>
      <c r="J13" s="440">
        <v>0</v>
      </c>
      <c r="K13" s="440">
        <v>0</v>
      </c>
      <c r="L13" s="440">
        <v>0</v>
      </c>
      <c r="M13" s="440">
        <v>0</v>
      </c>
      <c r="N13" s="440">
        <v>0</v>
      </c>
      <c r="O13" s="440">
        <v>0</v>
      </c>
      <c r="P13" s="440">
        <v>0</v>
      </c>
      <c r="Q13" s="440">
        <v>0</v>
      </c>
      <c r="R13" s="440">
        <v>0</v>
      </c>
      <c r="S13" s="440">
        <v>0</v>
      </c>
      <c r="T13" s="440">
        <v>0</v>
      </c>
      <c r="U13" s="440">
        <v>0</v>
      </c>
      <c r="V13" s="440">
        <v>0</v>
      </c>
      <c r="W13" s="440">
        <v>0</v>
      </c>
      <c r="X13" s="440">
        <v>0</v>
      </c>
      <c r="Y13" s="440">
        <v>0</v>
      </c>
      <c r="Z13" s="440">
        <v>0</v>
      </c>
      <c r="AF13" s="419"/>
      <c r="AG13" s="419"/>
      <c r="AH13" s="419"/>
      <c r="AI13" s="419"/>
      <c r="AJ13" s="419"/>
      <c r="AK13" s="419"/>
      <c r="AL13" s="419"/>
      <c r="AM13" s="419"/>
      <c r="AN13" s="419"/>
      <c r="AO13" s="419"/>
      <c r="AP13" s="419"/>
      <c r="AQ13" s="419"/>
      <c r="AR13" s="419"/>
      <c r="AS13" s="419"/>
      <c r="AT13" s="419"/>
      <c r="AU13" s="419"/>
    </row>
    <row r="14" spans="1:69">
      <c r="A14" s="437" t="s">
        <v>244</v>
      </c>
      <c r="B14" s="438" t="s">
        <v>245</v>
      </c>
      <c r="C14" s="457">
        <v>0.85</v>
      </c>
      <c r="D14" s="439">
        <f t="shared" si="10"/>
        <v>0</v>
      </c>
      <c r="E14" s="533" t="e">
        <f t="shared" si="6"/>
        <v>#DIV/0!</v>
      </c>
      <c r="F14" s="439">
        <f t="shared" si="11"/>
        <v>0</v>
      </c>
      <c r="G14" s="439">
        <f t="shared" si="7"/>
        <v>0</v>
      </c>
      <c r="H14" s="439">
        <f t="shared" ref="H14:H20" si="13">IF(C14&lt;1,F14*C14,0)</f>
        <v>0</v>
      </c>
      <c r="I14" s="531"/>
      <c r="J14" s="531"/>
      <c r="K14" s="531"/>
      <c r="L14" s="531"/>
      <c r="M14" s="531"/>
      <c r="N14" s="531"/>
      <c r="O14" s="531"/>
      <c r="P14" s="531"/>
      <c r="Q14" s="531"/>
      <c r="R14" s="531"/>
      <c r="S14" s="531"/>
      <c r="T14" s="531"/>
      <c r="U14" s="531"/>
      <c r="V14" s="531"/>
      <c r="W14" s="531"/>
      <c r="X14" s="531"/>
      <c r="Y14" s="531"/>
      <c r="Z14" s="531"/>
      <c r="AF14" s="419"/>
      <c r="AG14" s="419"/>
      <c r="AH14" s="419"/>
      <c r="AI14" s="419"/>
      <c r="AJ14" s="419"/>
      <c r="AK14" s="419"/>
      <c r="AL14" s="419"/>
      <c r="AM14" s="419"/>
      <c r="AN14" s="419"/>
      <c r="AO14" s="419"/>
      <c r="AP14" s="419"/>
      <c r="AQ14" s="419"/>
      <c r="AR14" s="419"/>
      <c r="AS14" s="419"/>
      <c r="AT14" s="419"/>
      <c r="AU14" s="419"/>
    </row>
    <row r="15" spans="1:69">
      <c r="A15" s="437" t="s">
        <v>246</v>
      </c>
      <c r="B15" s="438" t="s">
        <v>456</v>
      </c>
      <c r="C15" s="457">
        <v>0.85</v>
      </c>
      <c r="D15" s="439">
        <f t="shared" si="10"/>
        <v>0</v>
      </c>
      <c r="E15" s="533" t="e">
        <f t="shared" si="6"/>
        <v>#DIV/0!</v>
      </c>
      <c r="F15" s="439">
        <f t="shared" si="11"/>
        <v>0</v>
      </c>
      <c r="G15" s="439">
        <f t="shared" si="7"/>
        <v>0</v>
      </c>
      <c r="H15" s="439">
        <f t="shared" si="13"/>
        <v>0</v>
      </c>
      <c r="I15" s="531"/>
      <c r="J15" s="531"/>
      <c r="K15" s="531"/>
      <c r="L15" s="531"/>
      <c r="M15" s="531"/>
      <c r="N15" s="531"/>
      <c r="O15" s="531"/>
      <c r="P15" s="531"/>
      <c r="Q15" s="531"/>
      <c r="R15" s="531"/>
      <c r="S15" s="531"/>
      <c r="T15" s="531"/>
      <c r="U15" s="531"/>
      <c r="V15" s="531"/>
      <c r="W15" s="531"/>
      <c r="X15" s="531"/>
      <c r="Y15" s="531"/>
      <c r="Z15" s="531"/>
      <c r="AF15" s="419"/>
      <c r="AG15" s="419"/>
      <c r="AH15" s="419"/>
      <c r="AI15" s="419"/>
      <c r="AJ15" s="419"/>
      <c r="AK15" s="419"/>
      <c r="AL15" s="419"/>
      <c r="AM15" s="419"/>
      <c r="AN15" s="419"/>
      <c r="AO15" s="419"/>
      <c r="AP15" s="419"/>
      <c r="AQ15" s="419"/>
      <c r="AR15" s="419"/>
      <c r="AS15" s="419"/>
      <c r="AT15" s="419"/>
      <c r="AU15" s="419"/>
    </row>
    <row r="16" spans="1:69" ht="15" customHeight="1">
      <c r="A16" s="437" t="s">
        <v>247</v>
      </c>
      <c r="B16" s="438" t="s">
        <v>370</v>
      </c>
      <c r="C16" s="457">
        <v>0.85</v>
      </c>
      <c r="D16" s="439">
        <f t="shared" si="10"/>
        <v>0</v>
      </c>
      <c r="E16" s="533" t="e">
        <f t="shared" si="6"/>
        <v>#DIV/0!</v>
      </c>
      <c r="F16" s="439">
        <f t="shared" si="11"/>
        <v>0</v>
      </c>
      <c r="G16" s="439">
        <f>ROUND(J16+L16+N16+P16+R16+T16+V16+X16+Z16,2)</f>
        <v>0</v>
      </c>
      <c r="H16" s="439">
        <f t="shared" si="13"/>
        <v>0</v>
      </c>
      <c r="I16" s="531"/>
      <c r="J16" s="531"/>
      <c r="K16" s="531"/>
      <c r="L16" s="531"/>
      <c r="M16" s="531"/>
      <c r="N16" s="531"/>
      <c r="O16" s="531"/>
      <c r="P16" s="531"/>
      <c r="Q16" s="531"/>
      <c r="R16" s="531"/>
      <c r="S16" s="531"/>
      <c r="T16" s="531"/>
      <c r="U16" s="531"/>
      <c r="V16" s="531"/>
      <c r="W16" s="531"/>
      <c r="X16" s="531"/>
      <c r="Y16" s="531"/>
      <c r="Z16" s="531"/>
      <c r="AF16" s="419"/>
      <c r="AG16" s="419"/>
      <c r="AH16" s="419"/>
      <c r="AI16" s="419"/>
      <c r="AJ16" s="419"/>
      <c r="AK16" s="419"/>
      <c r="AL16" s="419"/>
      <c r="AM16" s="419"/>
      <c r="AN16" s="419"/>
      <c r="AO16" s="419"/>
      <c r="AP16" s="419"/>
      <c r="AQ16" s="419"/>
      <c r="AR16" s="419"/>
      <c r="AS16" s="419"/>
      <c r="AT16" s="419"/>
      <c r="AU16" s="419"/>
    </row>
    <row r="17" spans="1:69">
      <c r="A17" s="437" t="s">
        <v>248</v>
      </c>
      <c r="B17" s="438" t="s">
        <v>249</v>
      </c>
      <c r="C17" s="457">
        <v>0.85</v>
      </c>
      <c r="D17" s="439">
        <f t="shared" si="10"/>
        <v>0</v>
      </c>
      <c r="E17" s="533" t="e">
        <f t="shared" si="6"/>
        <v>#DIV/0!</v>
      </c>
      <c r="F17" s="439">
        <f t="shared" si="11"/>
        <v>0</v>
      </c>
      <c r="G17" s="439">
        <f t="shared" si="7"/>
        <v>0</v>
      </c>
      <c r="H17" s="439">
        <f t="shared" si="13"/>
        <v>0</v>
      </c>
      <c r="I17" s="440">
        <v>0</v>
      </c>
      <c r="J17" s="440">
        <v>0</v>
      </c>
      <c r="K17" s="440">
        <v>0</v>
      </c>
      <c r="L17" s="440">
        <v>0</v>
      </c>
      <c r="M17" s="440">
        <v>0</v>
      </c>
      <c r="N17" s="440">
        <v>0</v>
      </c>
      <c r="O17" s="440">
        <v>0</v>
      </c>
      <c r="P17" s="440">
        <v>0</v>
      </c>
      <c r="Q17" s="440">
        <v>0</v>
      </c>
      <c r="R17" s="440">
        <v>0</v>
      </c>
      <c r="S17" s="440">
        <v>0</v>
      </c>
      <c r="T17" s="440">
        <v>0</v>
      </c>
      <c r="U17" s="440">
        <v>0</v>
      </c>
      <c r="V17" s="440">
        <v>0</v>
      </c>
      <c r="W17" s="440">
        <v>0</v>
      </c>
      <c r="X17" s="440">
        <v>0</v>
      </c>
      <c r="Y17" s="440">
        <v>0</v>
      </c>
      <c r="Z17" s="440">
        <v>0</v>
      </c>
      <c r="AF17" s="419"/>
      <c r="AG17" s="419"/>
      <c r="AH17" s="419"/>
      <c r="AI17" s="419"/>
      <c r="AJ17" s="419"/>
      <c r="AK17" s="419"/>
      <c r="AL17" s="419"/>
      <c r="AM17" s="419"/>
      <c r="AN17" s="419"/>
      <c r="AO17" s="419"/>
      <c r="AP17" s="419"/>
      <c r="AQ17" s="419"/>
      <c r="AR17" s="419"/>
      <c r="AS17" s="419"/>
      <c r="AT17" s="419"/>
      <c r="AU17" s="419"/>
    </row>
    <row r="18" spans="1:69">
      <c r="A18" s="437" t="s">
        <v>250</v>
      </c>
      <c r="B18" s="438" t="s">
        <v>165</v>
      </c>
      <c r="C18" s="457">
        <v>0.85</v>
      </c>
      <c r="D18" s="439">
        <f t="shared" si="10"/>
        <v>0</v>
      </c>
      <c r="E18" s="533" t="e">
        <f t="shared" si="6"/>
        <v>#DIV/0!</v>
      </c>
      <c r="F18" s="439">
        <f t="shared" si="11"/>
        <v>0</v>
      </c>
      <c r="G18" s="439">
        <f t="shared" si="7"/>
        <v>0</v>
      </c>
      <c r="H18" s="439">
        <f t="shared" si="13"/>
        <v>0</v>
      </c>
      <c r="I18" s="531"/>
      <c r="J18" s="531"/>
      <c r="K18" s="531"/>
      <c r="L18" s="531"/>
      <c r="M18" s="531"/>
      <c r="N18" s="531"/>
      <c r="O18" s="531"/>
      <c r="P18" s="531"/>
      <c r="Q18" s="531"/>
      <c r="R18" s="531"/>
      <c r="S18" s="531"/>
      <c r="T18" s="531"/>
      <c r="U18" s="531"/>
      <c r="V18" s="531"/>
      <c r="W18" s="531"/>
      <c r="X18" s="531"/>
      <c r="Y18" s="531"/>
      <c r="Z18" s="531"/>
      <c r="AF18" s="419"/>
      <c r="AG18" s="419"/>
      <c r="AH18" s="419"/>
      <c r="AI18" s="419"/>
      <c r="AJ18" s="419"/>
      <c r="AK18" s="419"/>
      <c r="AL18" s="419"/>
      <c r="AM18" s="419"/>
      <c r="AN18" s="419"/>
      <c r="AO18" s="419"/>
      <c r="AP18" s="419"/>
      <c r="AQ18" s="419"/>
      <c r="AR18" s="419"/>
      <c r="AS18" s="419"/>
      <c r="AT18" s="419"/>
      <c r="AU18" s="419"/>
    </row>
    <row r="19" spans="1:69">
      <c r="A19" s="423">
        <v>9</v>
      </c>
      <c r="B19" s="424" t="s">
        <v>252</v>
      </c>
      <c r="C19" s="457">
        <v>0.85</v>
      </c>
      <c r="D19" s="428">
        <f t="shared" si="10"/>
        <v>0</v>
      </c>
      <c r="E19" s="533" t="e">
        <f t="shared" si="6"/>
        <v>#DIV/0!</v>
      </c>
      <c r="F19" s="428">
        <f t="shared" si="7"/>
        <v>0</v>
      </c>
      <c r="G19" s="428">
        <f t="shared" si="7"/>
        <v>0</v>
      </c>
      <c r="H19" s="428">
        <f t="shared" si="13"/>
        <v>0</v>
      </c>
      <c r="I19" s="531"/>
      <c r="J19" s="531"/>
      <c r="K19" s="531"/>
      <c r="L19" s="531"/>
      <c r="M19" s="531"/>
      <c r="N19" s="531"/>
      <c r="O19" s="531"/>
      <c r="P19" s="531"/>
      <c r="Q19" s="531"/>
      <c r="R19" s="531"/>
      <c r="S19" s="531"/>
      <c r="T19" s="531"/>
      <c r="U19" s="531"/>
      <c r="V19" s="531"/>
      <c r="W19" s="531"/>
      <c r="X19" s="531"/>
      <c r="Y19" s="531"/>
      <c r="Z19" s="531"/>
      <c r="AF19" s="419"/>
      <c r="AG19" s="419"/>
      <c r="AH19" s="419"/>
      <c r="AI19" s="419"/>
      <c r="AJ19" s="419"/>
      <c r="AK19" s="419"/>
      <c r="AL19" s="419"/>
      <c r="AM19" s="419"/>
      <c r="AN19" s="419"/>
      <c r="AO19" s="419"/>
      <c r="AP19" s="419"/>
      <c r="AQ19" s="419"/>
      <c r="AR19" s="419"/>
      <c r="AS19" s="419"/>
      <c r="AT19" s="419"/>
      <c r="AU19" s="419"/>
    </row>
    <row r="20" spans="1:69">
      <c r="A20" s="423">
        <v>10</v>
      </c>
      <c r="B20" s="424" t="s">
        <v>253</v>
      </c>
      <c r="C20" s="457">
        <v>0.85</v>
      </c>
      <c r="D20" s="428">
        <f t="shared" si="10"/>
        <v>0</v>
      </c>
      <c r="E20" s="533" t="e">
        <f t="shared" si="6"/>
        <v>#DIV/0!</v>
      </c>
      <c r="F20" s="428">
        <f>ROUND(I20+K20+M20+O20+Q20+S20+U20+W20+Y20,2)</f>
        <v>0</v>
      </c>
      <c r="G20" s="428">
        <f t="shared" si="7"/>
        <v>0</v>
      </c>
      <c r="H20" s="428">
        <f t="shared" si="13"/>
        <v>0</v>
      </c>
      <c r="I20" s="531"/>
      <c r="J20" s="531"/>
      <c r="K20" s="531"/>
      <c r="L20" s="531"/>
      <c r="M20" s="531"/>
      <c r="N20" s="531"/>
      <c r="O20" s="531"/>
      <c r="P20" s="531"/>
      <c r="Q20" s="531"/>
      <c r="R20" s="531"/>
      <c r="S20" s="531"/>
      <c r="T20" s="531"/>
      <c r="U20" s="531"/>
      <c r="V20" s="531"/>
      <c r="W20" s="531"/>
      <c r="X20" s="531"/>
      <c r="Y20" s="531"/>
      <c r="Z20" s="531"/>
      <c r="AF20" s="419"/>
      <c r="AG20" s="419"/>
      <c r="AH20" s="419"/>
      <c r="AI20" s="419"/>
      <c r="AJ20" s="419"/>
      <c r="AK20" s="419"/>
      <c r="AL20" s="419"/>
      <c r="AM20" s="419"/>
      <c r="AN20" s="419"/>
      <c r="AO20" s="419"/>
      <c r="AP20" s="419"/>
      <c r="AQ20" s="419"/>
      <c r="AR20" s="419"/>
      <c r="AS20" s="419"/>
      <c r="AT20" s="419"/>
      <c r="AU20" s="419"/>
    </row>
    <row r="21" spans="1:69" ht="25.5">
      <c r="A21" s="423">
        <v>11</v>
      </c>
      <c r="B21" s="424" t="s">
        <v>254</v>
      </c>
      <c r="C21" s="457"/>
      <c r="D21" s="428">
        <f t="shared" si="10"/>
        <v>0</v>
      </c>
      <c r="E21" s="533" t="e">
        <f t="shared" si="6"/>
        <v>#DIV/0!</v>
      </c>
      <c r="F21" s="428">
        <f t="shared" ref="F21:G23" si="14">ROUND(I21+K21+M21+O21+Q21+S21+U21+W21+Y21,2)</f>
        <v>0</v>
      </c>
      <c r="G21" s="439">
        <f>ROUND(J21+L21+N21+P21+R21+T21+V21+X21+Z21,2)</f>
        <v>0</v>
      </c>
      <c r="H21" s="442">
        <f>SUM(H22:H23)</f>
        <v>0</v>
      </c>
      <c r="I21" s="442">
        <f>SUM(I22:I23)</f>
        <v>0</v>
      </c>
      <c r="J21" s="442">
        <f t="shared" ref="J21:Z21" si="15">SUM(J22:J23)</f>
        <v>0</v>
      </c>
      <c r="K21" s="442">
        <f t="shared" si="15"/>
        <v>0</v>
      </c>
      <c r="L21" s="442">
        <f t="shared" si="15"/>
        <v>0</v>
      </c>
      <c r="M21" s="442">
        <f t="shared" si="15"/>
        <v>0</v>
      </c>
      <c r="N21" s="442">
        <f t="shared" si="15"/>
        <v>0</v>
      </c>
      <c r="O21" s="442">
        <f t="shared" si="15"/>
        <v>0</v>
      </c>
      <c r="P21" s="442">
        <f t="shared" si="15"/>
        <v>0</v>
      </c>
      <c r="Q21" s="442">
        <f t="shared" si="15"/>
        <v>0</v>
      </c>
      <c r="R21" s="442">
        <f t="shared" si="15"/>
        <v>0</v>
      </c>
      <c r="S21" s="442">
        <f t="shared" si="15"/>
        <v>0</v>
      </c>
      <c r="T21" s="442">
        <f t="shared" si="15"/>
        <v>0</v>
      </c>
      <c r="U21" s="442">
        <f t="shared" si="15"/>
        <v>0</v>
      </c>
      <c r="V21" s="442">
        <f t="shared" si="15"/>
        <v>0</v>
      </c>
      <c r="W21" s="442">
        <f t="shared" si="15"/>
        <v>0</v>
      </c>
      <c r="X21" s="442">
        <f t="shared" si="15"/>
        <v>0</v>
      </c>
      <c r="Y21" s="442">
        <f t="shared" si="15"/>
        <v>0</v>
      </c>
      <c r="Z21" s="442">
        <f t="shared" si="15"/>
        <v>0</v>
      </c>
      <c r="AF21" s="419"/>
      <c r="AG21" s="419"/>
      <c r="AH21" s="419"/>
      <c r="AI21" s="419"/>
      <c r="AJ21" s="419"/>
      <c r="AK21" s="419"/>
      <c r="AL21" s="419"/>
      <c r="AM21" s="419"/>
      <c r="AN21" s="419"/>
      <c r="AO21" s="419"/>
      <c r="AP21" s="419"/>
      <c r="AQ21" s="419"/>
      <c r="AR21" s="419"/>
      <c r="AS21" s="419"/>
      <c r="AT21" s="419"/>
      <c r="AU21" s="419"/>
    </row>
    <row r="22" spans="1:69" ht="25.5">
      <c r="A22" s="437" t="s">
        <v>474</v>
      </c>
      <c r="B22" s="438" t="s">
        <v>681</v>
      </c>
      <c r="C22" s="457">
        <v>0.85</v>
      </c>
      <c r="D22" s="439">
        <f t="shared" si="10"/>
        <v>0</v>
      </c>
      <c r="E22" s="533" t="e">
        <f t="shared" si="6"/>
        <v>#DIV/0!</v>
      </c>
      <c r="F22" s="439">
        <f t="shared" si="14"/>
        <v>0</v>
      </c>
      <c r="G22" s="439">
        <f t="shared" si="14"/>
        <v>0</v>
      </c>
      <c r="H22" s="439">
        <f>IF(C22&lt;1,F22*C22,0)</f>
        <v>0</v>
      </c>
      <c r="I22" s="531"/>
      <c r="J22" s="531"/>
      <c r="K22" s="531"/>
      <c r="L22" s="531"/>
      <c r="M22" s="531"/>
      <c r="N22" s="531"/>
      <c r="O22" s="531"/>
      <c r="P22" s="531"/>
      <c r="Q22" s="531"/>
      <c r="R22" s="531"/>
      <c r="S22" s="531"/>
      <c r="T22" s="531"/>
      <c r="U22" s="531"/>
      <c r="V22" s="531"/>
      <c r="W22" s="531"/>
      <c r="X22" s="531"/>
      <c r="Y22" s="531"/>
      <c r="Z22" s="531"/>
      <c r="AF22" s="419"/>
      <c r="AG22" s="419"/>
      <c r="AH22" s="419"/>
      <c r="AI22" s="419"/>
      <c r="AJ22" s="419"/>
      <c r="AK22" s="419"/>
      <c r="AL22" s="419"/>
      <c r="AM22" s="419"/>
      <c r="AN22" s="419"/>
      <c r="AO22" s="419"/>
      <c r="AP22" s="419"/>
      <c r="AQ22" s="419"/>
      <c r="AR22" s="419"/>
      <c r="AS22" s="419"/>
      <c r="AT22" s="419"/>
      <c r="AU22" s="419"/>
    </row>
    <row r="23" spans="1:69" ht="25.5">
      <c r="A23" s="437" t="s">
        <v>475</v>
      </c>
      <c r="B23" s="438" t="s">
        <v>460</v>
      </c>
      <c r="C23" s="457">
        <v>1</v>
      </c>
      <c r="D23" s="439">
        <f t="shared" si="10"/>
        <v>0</v>
      </c>
      <c r="E23" s="533" t="e">
        <f t="shared" si="6"/>
        <v>#DIV/0!</v>
      </c>
      <c r="F23" s="439">
        <f t="shared" si="14"/>
        <v>0</v>
      </c>
      <c r="G23" s="439">
        <f t="shared" si="14"/>
        <v>0</v>
      </c>
      <c r="H23" s="439">
        <f>IF(C23&lt;=1,F23*C23,0)</f>
        <v>0</v>
      </c>
      <c r="I23" s="440">
        <v>0</v>
      </c>
      <c r="J23" s="440">
        <v>0</v>
      </c>
      <c r="K23" s="440">
        <v>0</v>
      </c>
      <c r="L23" s="440">
        <v>0</v>
      </c>
      <c r="M23" s="440">
        <v>0</v>
      </c>
      <c r="N23" s="440">
        <v>0</v>
      </c>
      <c r="O23" s="440">
        <v>0</v>
      </c>
      <c r="P23" s="440">
        <v>0</v>
      </c>
      <c r="Q23" s="440">
        <v>0</v>
      </c>
      <c r="R23" s="440">
        <v>0</v>
      </c>
      <c r="S23" s="440">
        <v>0</v>
      </c>
      <c r="T23" s="440">
        <v>0</v>
      </c>
      <c r="U23" s="440">
        <v>0</v>
      </c>
      <c r="V23" s="440">
        <v>0</v>
      </c>
      <c r="W23" s="440">
        <v>0</v>
      </c>
      <c r="X23" s="440">
        <v>0</v>
      </c>
      <c r="Y23" s="440">
        <v>0</v>
      </c>
      <c r="Z23" s="440">
        <v>0</v>
      </c>
      <c r="AF23" s="419"/>
      <c r="AG23" s="419"/>
      <c r="AH23" s="419"/>
      <c r="AI23" s="419"/>
      <c r="AJ23" s="419"/>
      <c r="AK23" s="419"/>
      <c r="AL23" s="419"/>
      <c r="AM23" s="419"/>
      <c r="AN23" s="419"/>
      <c r="AO23" s="419"/>
      <c r="AP23" s="419"/>
      <c r="AQ23" s="419"/>
      <c r="AR23" s="419"/>
      <c r="AS23" s="419"/>
      <c r="AT23" s="419"/>
      <c r="AU23" s="419"/>
    </row>
    <row r="24" spans="1:69">
      <c r="A24" s="423">
        <v>13</v>
      </c>
      <c r="B24" s="424" t="s">
        <v>256</v>
      </c>
      <c r="C24" s="457">
        <v>0.85</v>
      </c>
      <c r="D24" s="428">
        <f t="shared" si="10"/>
        <v>0</v>
      </c>
      <c r="E24" s="533" t="e">
        <f>D24/$D$28</f>
        <v>#DIV/0!</v>
      </c>
      <c r="F24" s="428">
        <f t="shared" si="7"/>
        <v>0</v>
      </c>
      <c r="G24" s="428">
        <f t="shared" si="7"/>
        <v>0</v>
      </c>
      <c r="H24" s="428">
        <f>IF(C24&lt;1,F24*C24,0)</f>
        <v>0</v>
      </c>
      <c r="I24" s="435">
        <v>0</v>
      </c>
      <c r="J24" s="435">
        <v>0</v>
      </c>
      <c r="K24" s="435">
        <v>0</v>
      </c>
      <c r="L24" s="435">
        <v>0</v>
      </c>
      <c r="M24" s="435">
        <v>0</v>
      </c>
      <c r="N24" s="435">
        <v>0</v>
      </c>
      <c r="O24" s="435">
        <v>0</v>
      </c>
      <c r="P24" s="435">
        <v>0</v>
      </c>
      <c r="Q24" s="435">
        <v>0</v>
      </c>
      <c r="R24" s="435">
        <v>0</v>
      </c>
      <c r="S24" s="435">
        <v>0</v>
      </c>
      <c r="T24" s="435">
        <v>0</v>
      </c>
      <c r="U24" s="435">
        <v>0</v>
      </c>
      <c r="V24" s="435">
        <v>0</v>
      </c>
      <c r="W24" s="435">
        <v>0</v>
      </c>
      <c r="X24" s="435">
        <v>0</v>
      </c>
      <c r="Y24" s="435">
        <v>0</v>
      </c>
      <c r="Z24" s="435">
        <v>0</v>
      </c>
      <c r="AF24" s="419"/>
      <c r="AG24" s="419"/>
      <c r="AH24" s="419"/>
      <c r="AI24" s="419"/>
      <c r="AJ24" s="419"/>
      <c r="AK24" s="419"/>
      <c r="AL24" s="419"/>
      <c r="AM24" s="419"/>
      <c r="AN24" s="419"/>
      <c r="AO24" s="419"/>
      <c r="AP24" s="419"/>
      <c r="AQ24" s="419"/>
      <c r="AR24" s="419"/>
      <c r="AS24" s="419"/>
      <c r="AT24" s="419"/>
      <c r="AU24" s="419"/>
    </row>
    <row r="25" spans="1:69">
      <c r="A25" s="423">
        <v>15</v>
      </c>
      <c r="B25" s="424" t="s">
        <v>258</v>
      </c>
      <c r="C25" s="457"/>
      <c r="D25" s="428">
        <f t="shared" si="10"/>
        <v>0</v>
      </c>
      <c r="E25" s="533" t="e">
        <f>D25/$D$28</f>
        <v>#DIV/0!</v>
      </c>
      <c r="F25" s="428">
        <f>ROUND(I25+K25+M25+O25+Q25+S25+U25+W25+Y25,2)</f>
        <v>0</v>
      </c>
      <c r="G25" s="428">
        <f>ROUND(J25+L25+N25+P25+R25+T25+V25+X25+Z25,2)</f>
        <v>0</v>
      </c>
      <c r="H25" s="428">
        <f>SUM(H26:H27)</f>
        <v>0</v>
      </c>
      <c r="I25" s="428">
        <f>SUM(I26:I27)</f>
        <v>0</v>
      </c>
      <c r="J25" s="428">
        <f t="shared" ref="J25:Z25" si="16">SUM(J26:J27)</f>
        <v>0</v>
      </c>
      <c r="K25" s="428">
        <f t="shared" si="16"/>
        <v>0</v>
      </c>
      <c r="L25" s="428">
        <f t="shared" si="16"/>
        <v>0</v>
      </c>
      <c r="M25" s="428">
        <f t="shared" si="16"/>
        <v>0</v>
      </c>
      <c r="N25" s="428">
        <f t="shared" si="16"/>
        <v>0</v>
      </c>
      <c r="O25" s="428">
        <f t="shared" si="16"/>
        <v>0</v>
      </c>
      <c r="P25" s="428">
        <f t="shared" si="16"/>
        <v>0</v>
      </c>
      <c r="Q25" s="428">
        <f t="shared" si="16"/>
        <v>0</v>
      </c>
      <c r="R25" s="428">
        <f t="shared" si="16"/>
        <v>0</v>
      </c>
      <c r="S25" s="428">
        <f t="shared" si="16"/>
        <v>0</v>
      </c>
      <c r="T25" s="428">
        <f t="shared" si="16"/>
        <v>0</v>
      </c>
      <c r="U25" s="428">
        <f t="shared" si="16"/>
        <v>0</v>
      </c>
      <c r="V25" s="428">
        <f t="shared" si="16"/>
        <v>0</v>
      </c>
      <c r="W25" s="428">
        <f t="shared" si="16"/>
        <v>0</v>
      </c>
      <c r="X25" s="428">
        <f t="shared" si="16"/>
        <v>0</v>
      </c>
      <c r="Y25" s="428">
        <f t="shared" si="16"/>
        <v>0</v>
      </c>
      <c r="Z25" s="428">
        <f t="shared" si="16"/>
        <v>0</v>
      </c>
      <c r="AF25" s="419"/>
      <c r="AG25" s="419"/>
      <c r="AH25" s="419"/>
      <c r="AI25" s="419"/>
      <c r="AJ25" s="419"/>
      <c r="AK25" s="419"/>
      <c r="AL25" s="419"/>
      <c r="AM25" s="419"/>
      <c r="AN25" s="419"/>
      <c r="AO25" s="419"/>
      <c r="AP25" s="419"/>
      <c r="AQ25" s="419"/>
      <c r="AR25" s="419"/>
      <c r="AS25" s="419"/>
      <c r="AT25" s="419"/>
      <c r="AU25" s="419"/>
    </row>
    <row r="26" spans="1:69">
      <c r="A26" s="437" t="s">
        <v>476</v>
      </c>
      <c r="B26" s="438" t="s">
        <v>438</v>
      </c>
      <c r="C26" s="457">
        <v>0.85</v>
      </c>
      <c r="D26" s="439">
        <f t="shared" si="10"/>
        <v>0</v>
      </c>
      <c r="E26" s="533" t="e">
        <f>D26/$D$28</f>
        <v>#DIV/0!</v>
      </c>
      <c r="F26" s="439">
        <f t="shared" ref="F26:G27" si="17">ROUND(I26+K26+M26+O26+Q26+S26+U26+W26+Y26,2)</f>
        <v>0</v>
      </c>
      <c r="G26" s="439">
        <f t="shared" si="17"/>
        <v>0</v>
      </c>
      <c r="H26" s="439">
        <f>IF(C26&lt;1,F26*C26,0)</f>
        <v>0</v>
      </c>
      <c r="I26" s="531"/>
      <c r="J26" s="531"/>
      <c r="K26" s="531"/>
      <c r="L26" s="531"/>
      <c r="M26" s="531"/>
      <c r="N26" s="531"/>
      <c r="O26" s="531"/>
      <c r="P26" s="531"/>
      <c r="Q26" s="531"/>
      <c r="R26" s="531"/>
      <c r="S26" s="531"/>
      <c r="T26" s="531"/>
      <c r="U26" s="531"/>
      <c r="V26" s="531"/>
      <c r="W26" s="531"/>
      <c r="X26" s="531"/>
      <c r="Y26" s="531"/>
      <c r="Z26" s="531"/>
      <c r="AF26" s="419"/>
      <c r="AG26" s="419"/>
      <c r="AH26" s="419"/>
      <c r="AI26" s="419"/>
      <c r="AJ26" s="419"/>
      <c r="AK26" s="419"/>
      <c r="AL26" s="419"/>
      <c r="AM26" s="419"/>
      <c r="AN26" s="419"/>
      <c r="AO26" s="419"/>
      <c r="AP26" s="419"/>
      <c r="AQ26" s="419"/>
      <c r="AR26" s="419"/>
      <c r="AS26" s="419"/>
      <c r="AT26" s="419"/>
      <c r="AU26" s="419"/>
    </row>
    <row r="27" spans="1:69">
      <c r="A27" s="437" t="s">
        <v>477</v>
      </c>
      <c r="B27" s="438" t="s">
        <v>439</v>
      </c>
      <c r="C27" s="457">
        <v>0.85</v>
      </c>
      <c r="D27" s="439">
        <f t="shared" si="10"/>
        <v>0</v>
      </c>
      <c r="E27" s="533" t="e">
        <f>D27/$D$28</f>
        <v>#DIV/0!</v>
      </c>
      <c r="F27" s="439">
        <f t="shared" si="17"/>
        <v>0</v>
      </c>
      <c r="G27" s="439">
        <f t="shared" si="17"/>
        <v>0</v>
      </c>
      <c r="H27" s="439">
        <f>IF(C27&lt;1,F27*C27,0)</f>
        <v>0</v>
      </c>
      <c r="I27" s="531"/>
      <c r="J27" s="531"/>
      <c r="K27" s="531"/>
      <c r="L27" s="531"/>
      <c r="M27" s="531"/>
      <c r="N27" s="531"/>
      <c r="O27" s="531"/>
      <c r="P27" s="531"/>
      <c r="Q27" s="531"/>
      <c r="R27" s="531"/>
      <c r="S27" s="531"/>
      <c r="T27" s="531"/>
      <c r="U27" s="531"/>
      <c r="V27" s="531"/>
      <c r="W27" s="531"/>
      <c r="X27" s="531"/>
      <c r="Y27" s="531"/>
      <c r="Z27" s="531"/>
      <c r="AF27" s="419"/>
      <c r="AG27" s="419"/>
      <c r="AH27" s="419"/>
      <c r="AI27" s="419"/>
      <c r="AJ27" s="419"/>
      <c r="AK27" s="419"/>
      <c r="AL27" s="419"/>
      <c r="AM27" s="419"/>
      <c r="AN27" s="419"/>
      <c r="AO27" s="419"/>
      <c r="AP27" s="419"/>
      <c r="AQ27" s="419"/>
      <c r="AR27" s="419"/>
      <c r="AS27" s="419"/>
      <c r="AT27" s="419"/>
      <c r="AU27" s="419"/>
    </row>
    <row r="28" spans="1:69">
      <c r="A28" s="554"/>
      <c r="B28" s="424" t="s">
        <v>152</v>
      </c>
      <c r="C28" s="555">
        <v>0.85</v>
      </c>
      <c r="D28" s="428">
        <f>D5+D6+D9+D10+D19+D20+D21+D24+D25</f>
        <v>0</v>
      </c>
      <c r="E28" s="556" t="e">
        <f>D28/$D$28</f>
        <v>#DIV/0!</v>
      </c>
      <c r="F28" s="428">
        <f>F5+F6+F9+F10+F19+F20+F21+F24+F25</f>
        <v>0</v>
      </c>
      <c r="G28" s="428">
        <f>G5+G6+G9+G10+G19+G20+G21+G24+G25</f>
        <v>0</v>
      </c>
      <c r="H28" s="428">
        <f>H5+H6+H9+H10+H19+H20+H21+H24+H25</f>
        <v>0</v>
      </c>
      <c r="I28" s="428">
        <f>I5+I6+I9+I10+I19+I20+I21+I24+I25</f>
        <v>0</v>
      </c>
      <c r="J28" s="428">
        <f t="shared" ref="J28:Z28" si="18">J5+J6+J9+J10+J19+J20+J21+J24+J25</f>
        <v>0</v>
      </c>
      <c r="K28" s="428">
        <f t="shared" si="18"/>
        <v>0</v>
      </c>
      <c r="L28" s="428">
        <f t="shared" si="18"/>
        <v>0</v>
      </c>
      <c r="M28" s="428">
        <f t="shared" si="18"/>
        <v>0</v>
      </c>
      <c r="N28" s="428">
        <f t="shared" si="18"/>
        <v>0</v>
      </c>
      <c r="O28" s="428">
        <f t="shared" si="18"/>
        <v>0</v>
      </c>
      <c r="P28" s="428">
        <f t="shared" si="18"/>
        <v>0</v>
      </c>
      <c r="Q28" s="428">
        <f t="shared" si="18"/>
        <v>0</v>
      </c>
      <c r="R28" s="428">
        <f t="shared" si="18"/>
        <v>0</v>
      </c>
      <c r="S28" s="428">
        <f t="shared" si="18"/>
        <v>0</v>
      </c>
      <c r="T28" s="428">
        <f t="shared" si="18"/>
        <v>0</v>
      </c>
      <c r="U28" s="428">
        <f t="shared" si="18"/>
        <v>0</v>
      </c>
      <c r="V28" s="428">
        <f t="shared" si="18"/>
        <v>0</v>
      </c>
      <c r="W28" s="428">
        <f t="shared" si="18"/>
        <v>0</v>
      </c>
      <c r="X28" s="428">
        <f t="shared" si="18"/>
        <v>0</v>
      </c>
      <c r="Y28" s="428">
        <f t="shared" si="18"/>
        <v>0</v>
      </c>
      <c r="Z28" s="428">
        <f t="shared" si="18"/>
        <v>0</v>
      </c>
      <c r="AF28" s="419"/>
      <c r="AG28" s="419"/>
      <c r="AH28" s="419"/>
      <c r="AI28" s="419"/>
      <c r="AJ28" s="419"/>
      <c r="AK28" s="419"/>
      <c r="AL28" s="419"/>
      <c r="AM28" s="419"/>
      <c r="AN28" s="419"/>
      <c r="AO28" s="419"/>
      <c r="AP28" s="419"/>
      <c r="AQ28" s="419"/>
      <c r="AR28" s="419"/>
      <c r="AS28" s="419"/>
      <c r="AT28" s="419"/>
      <c r="AU28" s="419"/>
    </row>
    <row r="29" spans="1:69" s="454" customFormat="1">
      <c r="A29" s="448"/>
      <c r="B29" s="449"/>
      <c r="C29" s="450"/>
      <c r="D29" s="451"/>
      <c r="E29" s="452"/>
      <c r="F29" s="451"/>
      <c r="G29" s="451"/>
      <c r="H29" s="451"/>
      <c r="I29" s="451"/>
      <c r="J29" s="451"/>
      <c r="K29" s="451"/>
      <c r="L29" s="451"/>
      <c r="M29" s="451"/>
      <c r="N29" s="451"/>
      <c r="O29" s="451"/>
      <c r="P29" s="451"/>
      <c r="Q29" s="451"/>
      <c r="R29" s="451"/>
      <c r="S29" s="451"/>
      <c r="T29" s="451"/>
      <c r="U29" s="451"/>
      <c r="V29" s="451"/>
      <c r="W29" s="451"/>
      <c r="X29" s="451"/>
      <c r="Y29" s="451"/>
      <c r="Z29" s="451"/>
      <c r="AA29" s="77"/>
      <c r="AB29" s="77"/>
      <c r="AC29" s="77"/>
      <c r="AD29" s="77"/>
      <c r="AE29" s="77"/>
      <c r="AF29" s="453"/>
      <c r="AG29" s="453"/>
      <c r="AH29" s="453"/>
      <c r="AI29" s="453"/>
      <c r="AJ29" s="453"/>
      <c r="AK29" s="453"/>
      <c r="AL29" s="453"/>
      <c r="AM29" s="453"/>
      <c r="AN29" s="453"/>
      <c r="AO29" s="453"/>
      <c r="AP29" s="453"/>
      <c r="AQ29" s="453"/>
      <c r="AR29" s="453"/>
      <c r="AS29" s="453"/>
      <c r="AT29" s="453"/>
      <c r="AU29" s="453"/>
      <c r="AV29" s="77"/>
      <c r="AW29" s="77"/>
      <c r="AX29" s="77"/>
      <c r="AY29" s="77"/>
      <c r="AZ29" s="77"/>
      <c r="BA29" s="77"/>
      <c r="BB29" s="77"/>
      <c r="BC29" s="77"/>
      <c r="BD29" s="77"/>
      <c r="BE29" s="77"/>
      <c r="BF29" s="77"/>
      <c r="BG29" s="77"/>
      <c r="BH29" s="77"/>
      <c r="BI29" s="77"/>
      <c r="BJ29" s="77"/>
      <c r="BK29" s="77"/>
      <c r="BL29" s="77"/>
      <c r="BM29" s="77"/>
      <c r="BN29" s="77"/>
      <c r="BO29" s="77"/>
      <c r="BP29" s="77"/>
      <c r="BQ29" s="77"/>
    </row>
    <row r="30" spans="1:69" s="69" customFormat="1">
      <c r="A30" s="455"/>
      <c r="B30" s="456" t="s">
        <v>404</v>
      </c>
      <c r="C30" s="457"/>
      <c r="D30" s="435"/>
      <c r="E30" s="458"/>
      <c r="F30" s="442"/>
      <c r="G30" s="442"/>
      <c r="H30" s="442">
        <f>SUM(I30:Z30)</f>
        <v>0</v>
      </c>
      <c r="I30" s="442">
        <f>$C$28*SUM(I5:I6,I9,I12,I14:I20,I22,I24:I25)+SUM(I13+I23)</f>
        <v>0</v>
      </c>
      <c r="J30" s="442" t="s">
        <v>447</v>
      </c>
      <c r="K30" s="442">
        <f>$C$28*SUM(K5:K6,K9,K12,K14:K20,K22,K24:K25)+SUM(K13+K23)</f>
        <v>0</v>
      </c>
      <c r="L30" s="442" t="s">
        <v>447</v>
      </c>
      <c r="M30" s="442">
        <f>$C$28*SUM(M5:M6,M9,M12,M14:M20,M22,M24:M25)+SUM(M13+M23)</f>
        <v>0</v>
      </c>
      <c r="N30" s="442" t="s">
        <v>447</v>
      </c>
      <c r="O30" s="442">
        <f>$C$28*SUM(O5:O6,O9,O12,O14:O20,O22,O24:O25)+SUM(O13+O23)</f>
        <v>0</v>
      </c>
      <c r="P30" s="442" t="s">
        <v>447</v>
      </c>
      <c r="Q30" s="442">
        <f>$C$28*SUM(Q5:Q6,Q9,Q12,Q14:Q20,Q22,Q24:Q25)+SUM(Q13+Q23)</f>
        <v>0</v>
      </c>
      <c r="R30" s="442" t="s">
        <v>447</v>
      </c>
      <c r="S30" s="442">
        <f>$C$28*SUM(S5:S6,S9,S12,S14:S20,S22,S24:S25)+SUM(S13+S23)</f>
        <v>0</v>
      </c>
      <c r="T30" s="442" t="s">
        <v>447</v>
      </c>
      <c r="U30" s="442">
        <f>$C$28*SUM(U5:U6,U9,U12,U14:U20,U22,U24:U25)+SUM(U13+U23)</f>
        <v>0</v>
      </c>
      <c r="V30" s="442" t="s">
        <v>447</v>
      </c>
      <c r="W30" s="442">
        <f>$C$28*SUM(W5:W6,W9,W12,W14:W20,W22,W24:W25)+SUM(W13+W23)</f>
        <v>0</v>
      </c>
      <c r="X30" s="442" t="s">
        <v>447</v>
      </c>
      <c r="Y30" s="442">
        <f>$C$28*SUM(Y5:Y6,Y9,Y12,Y14:Y20,Y22,Y24:Y25)+SUM(Y13+Y23)</f>
        <v>0</v>
      </c>
      <c r="Z30" s="442" t="s">
        <v>447</v>
      </c>
      <c r="AF30" s="419"/>
      <c r="AG30" s="419"/>
      <c r="AH30" s="419"/>
      <c r="AI30" s="419"/>
      <c r="AJ30" s="419"/>
      <c r="AK30" s="419"/>
      <c r="AL30" s="419"/>
      <c r="AM30" s="419"/>
      <c r="AN30" s="419"/>
      <c r="AO30" s="419"/>
      <c r="AP30" s="419"/>
      <c r="AQ30" s="419"/>
      <c r="AR30" s="419"/>
      <c r="AS30" s="419"/>
      <c r="AT30" s="419"/>
      <c r="AU30" s="419"/>
    </row>
    <row r="31" spans="1:69" s="69" customFormat="1">
      <c r="A31" s="459"/>
      <c r="G31" s="218"/>
      <c r="H31" s="460"/>
      <c r="I31" s="419"/>
      <c r="J31" s="218"/>
      <c r="K31" s="218"/>
      <c r="L31" s="218"/>
      <c r="M31" s="218"/>
      <c r="N31" s="218"/>
      <c r="O31" s="218"/>
      <c r="P31" s="218"/>
      <c r="Q31" s="218"/>
      <c r="R31" s="218"/>
      <c r="S31" s="218"/>
      <c r="T31" s="218"/>
      <c r="U31" s="218"/>
      <c r="V31" s="218"/>
      <c r="W31" s="218"/>
      <c r="X31" s="218"/>
      <c r="Y31" s="218"/>
      <c r="Z31" s="218"/>
    </row>
    <row r="32" spans="1:69" s="69" customFormat="1">
      <c r="A32" s="459"/>
      <c r="B32" s="69" t="s">
        <v>455</v>
      </c>
      <c r="H32" s="77"/>
      <c r="I32" s="461"/>
      <c r="J32" s="461"/>
      <c r="K32" s="461"/>
      <c r="L32" s="461"/>
      <c r="M32" s="461"/>
      <c r="N32" s="461"/>
      <c r="O32" s="461"/>
      <c r="P32" s="461"/>
      <c r="Q32" s="461"/>
      <c r="R32" s="461"/>
      <c r="S32" s="461"/>
      <c r="T32" s="461"/>
      <c r="U32" s="461"/>
      <c r="V32" s="461"/>
      <c r="W32" s="461"/>
      <c r="X32" s="461"/>
      <c r="Y32" s="461"/>
      <c r="Z32" s="461"/>
      <c r="AA32" s="466"/>
    </row>
    <row r="33" spans="1:9" s="69" customFormat="1">
      <c r="A33" s="462"/>
      <c r="B33" s="69" t="s">
        <v>480</v>
      </c>
      <c r="I33" s="419"/>
    </row>
    <row r="34" spans="1:9" s="69" customFormat="1">
      <c r="A34" s="463"/>
      <c r="B34" s="69" t="s">
        <v>481</v>
      </c>
    </row>
    <row r="35" spans="1:9" s="69" customFormat="1">
      <c r="A35" s="463"/>
    </row>
    <row r="36" spans="1:9" s="69" customFormat="1" ht="32.25" customHeight="1">
      <c r="A36" s="463"/>
    </row>
    <row r="37" spans="1:9" s="69" customFormat="1" ht="15.75">
      <c r="A37" s="464"/>
    </row>
    <row r="38" spans="1:9" s="69" customFormat="1" ht="15.75">
      <c r="A38" s="464"/>
    </row>
    <row r="39" spans="1:9" s="69" customFormat="1" ht="15.75">
      <c r="A39" s="464"/>
    </row>
    <row r="40" spans="1:9" s="69" customFormat="1"/>
    <row r="41" spans="1:9" s="69" customFormat="1"/>
    <row r="42" spans="1:9" s="69" customFormat="1"/>
    <row r="43" spans="1:9" s="69" customFormat="1">
      <c r="B43" s="419"/>
    </row>
    <row r="44" spans="1:9" s="69" customFormat="1">
      <c r="B44" s="419"/>
    </row>
    <row r="45" spans="1:9" s="69" customFormat="1">
      <c r="B45" s="465"/>
    </row>
    <row r="46" spans="1:9" s="69" customFormat="1"/>
    <row r="47" spans="1:9" s="69" customFormat="1"/>
    <row r="48" spans="1:9" s="69" customFormat="1"/>
    <row r="49" spans="5:5" s="69" customFormat="1">
      <c r="E49" s="466"/>
    </row>
    <row r="50" spans="5:5" s="69" customFormat="1"/>
    <row r="51" spans="5:5" s="69" customFormat="1"/>
    <row r="52" spans="5:5" s="69" customFormat="1"/>
    <row r="53" spans="5:5" s="69" customFormat="1"/>
    <row r="54" spans="5:5" s="69" customFormat="1"/>
    <row r="55" spans="5:5" s="69" customFormat="1"/>
    <row r="56" spans="5:5" s="69" customFormat="1"/>
    <row r="57" spans="5:5" s="69" customFormat="1"/>
    <row r="58" spans="5:5" s="69" customFormat="1"/>
    <row r="59" spans="5:5" s="69" customFormat="1"/>
    <row r="60" spans="5:5" s="69" customFormat="1"/>
    <row r="61" spans="5:5" s="69" customFormat="1"/>
    <row r="62" spans="5:5" s="69" customFormat="1"/>
    <row r="63" spans="5:5" s="69" customFormat="1"/>
    <row r="64" spans="5:5" s="69" customFormat="1"/>
    <row r="65" s="69" customFormat="1"/>
    <row r="66" s="69" customFormat="1"/>
    <row r="67" s="69" customFormat="1"/>
    <row r="68" s="69" customFormat="1"/>
    <row r="69" s="69" customFormat="1"/>
    <row r="70" s="69" customFormat="1"/>
    <row r="71" s="69" customFormat="1"/>
    <row r="72" s="69" customFormat="1"/>
    <row r="73" s="69" customFormat="1"/>
    <row r="74" s="69" customFormat="1"/>
    <row r="75" s="69" customFormat="1"/>
    <row r="76" s="69" customFormat="1"/>
    <row r="77" s="69" customFormat="1"/>
    <row r="78" s="69" customFormat="1"/>
    <row r="79" s="69" customFormat="1"/>
    <row r="80" s="69" customFormat="1"/>
    <row r="81" s="69" customFormat="1"/>
    <row r="82" s="69" customFormat="1"/>
    <row r="83" s="69" customFormat="1"/>
    <row r="84" s="69" customFormat="1"/>
    <row r="85" s="69" customFormat="1"/>
    <row r="86" s="69" customFormat="1"/>
    <row r="87" s="69" customFormat="1"/>
    <row r="88" s="69" customFormat="1"/>
    <row r="89" s="69" customFormat="1"/>
    <row r="90" s="69" customFormat="1"/>
    <row r="91" s="69" customFormat="1"/>
    <row r="92" s="69" customFormat="1"/>
    <row r="93" s="69" customFormat="1"/>
    <row r="94" s="69" customFormat="1"/>
    <row r="95" s="69" customFormat="1"/>
    <row r="96" s="69" customFormat="1"/>
    <row r="97" s="69" customFormat="1"/>
    <row r="98" s="69" customFormat="1"/>
    <row r="99" s="69" customFormat="1"/>
    <row r="100" s="69" customFormat="1"/>
    <row r="101" s="69" customFormat="1"/>
    <row r="102" s="69" customFormat="1"/>
    <row r="103" s="69" customFormat="1"/>
    <row r="104" s="69" customFormat="1"/>
    <row r="105" s="69" customFormat="1"/>
    <row r="106" s="69" customFormat="1"/>
    <row r="107" s="69" customFormat="1"/>
    <row r="108" s="69" customFormat="1"/>
    <row r="109" s="69" customFormat="1"/>
    <row r="110" s="69" customFormat="1"/>
    <row r="111" s="69" customFormat="1"/>
    <row r="112" s="69" customFormat="1"/>
    <row r="113" s="69" customFormat="1"/>
    <row r="114" s="69" customFormat="1"/>
    <row r="115" s="69" customFormat="1"/>
    <row r="116" s="69" customFormat="1"/>
    <row r="117" s="69" customFormat="1"/>
    <row r="118" s="69" customFormat="1"/>
    <row r="119" s="69" customFormat="1"/>
    <row r="120" s="69" customFormat="1"/>
    <row r="121" s="69" customFormat="1"/>
    <row r="122" s="69" customFormat="1"/>
    <row r="123" s="69" customFormat="1"/>
    <row r="124" s="69" customFormat="1"/>
    <row r="125" s="69" customFormat="1"/>
    <row r="126" s="69" customFormat="1"/>
    <row r="127" s="69" customFormat="1"/>
    <row r="128" s="69" customFormat="1"/>
    <row r="129" s="69" customFormat="1"/>
    <row r="130" s="69" customFormat="1"/>
    <row r="131" s="69" customFormat="1"/>
    <row r="132" s="69" customFormat="1"/>
    <row r="133" s="69" customFormat="1"/>
    <row r="134" s="69" customFormat="1"/>
    <row r="135" s="69" customFormat="1"/>
    <row r="136" s="69" customFormat="1"/>
    <row r="137" s="69" customFormat="1"/>
    <row r="138" s="69" customFormat="1"/>
    <row r="139" s="69" customFormat="1"/>
    <row r="140" s="69" customFormat="1"/>
    <row r="141" s="69" customFormat="1"/>
    <row r="142" s="69" customFormat="1"/>
    <row r="143" s="69" customFormat="1"/>
    <row r="144" s="69" customFormat="1"/>
    <row r="145" s="69" customFormat="1"/>
    <row r="146" s="69" customFormat="1"/>
    <row r="147" s="69" customFormat="1"/>
    <row r="148" s="69" customFormat="1"/>
    <row r="149" s="69" customFormat="1"/>
    <row r="150" s="69" customFormat="1"/>
    <row r="151" s="69" customFormat="1"/>
    <row r="152" s="69" customFormat="1"/>
    <row r="153" s="69" customFormat="1"/>
    <row r="154" s="69" customFormat="1"/>
    <row r="155" s="69" customFormat="1"/>
    <row r="156" s="69" customFormat="1"/>
    <row r="157" s="69" customFormat="1"/>
    <row r="158" s="69" customFormat="1"/>
    <row r="159" s="69" customFormat="1"/>
    <row r="160" s="69" customFormat="1"/>
    <row r="161" s="69" customFormat="1"/>
    <row r="162" s="69" customFormat="1"/>
    <row r="163" s="69" customFormat="1"/>
    <row r="164" s="69" customFormat="1"/>
    <row r="165" s="69" customFormat="1"/>
    <row r="166" s="69" customFormat="1"/>
    <row r="167" s="69" customFormat="1"/>
    <row r="168" s="69" customFormat="1"/>
    <row r="169" s="69" customFormat="1"/>
    <row r="170" s="69" customFormat="1"/>
    <row r="171" s="69" customFormat="1"/>
    <row r="172" s="69" customFormat="1"/>
    <row r="173" s="69" customFormat="1"/>
    <row r="174" s="69" customFormat="1"/>
    <row r="175" s="69" customFormat="1"/>
    <row r="176" s="69" customFormat="1"/>
    <row r="177" s="69" customFormat="1"/>
    <row r="178" s="69" customFormat="1"/>
    <row r="179" s="69" customFormat="1"/>
    <row r="180" s="69" customFormat="1"/>
    <row r="181" s="69" customFormat="1"/>
    <row r="182" s="69" customFormat="1"/>
    <row r="183" s="69" customFormat="1"/>
    <row r="184" s="69" customFormat="1"/>
    <row r="185" s="69" customFormat="1"/>
    <row r="186" s="69" customFormat="1"/>
    <row r="187" s="69" customFormat="1"/>
    <row r="188" s="69" customFormat="1"/>
    <row r="189" s="69" customFormat="1"/>
    <row r="190" s="69" customFormat="1"/>
    <row r="191" s="69" customFormat="1"/>
    <row r="192" s="69" customFormat="1"/>
    <row r="193" s="69" customFormat="1"/>
    <row r="194" s="69" customFormat="1"/>
    <row r="195" s="69" customFormat="1"/>
    <row r="196" s="69" customFormat="1"/>
    <row r="197" s="69" customFormat="1"/>
    <row r="198" s="69" customFormat="1"/>
    <row r="199" s="69" customFormat="1"/>
    <row r="200" s="69" customFormat="1"/>
    <row r="201" s="69" customFormat="1"/>
    <row r="202" s="69" customFormat="1"/>
    <row r="203" s="69" customFormat="1"/>
    <row r="204" s="69" customFormat="1"/>
    <row r="205" s="69" customFormat="1"/>
    <row r="206" s="69" customFormat="1"/>
    <row r="207" s="69" customFormat="1"/>
    <row r="208" s="69" customFormat="1"/>
    <row r="209" s="69" customFormat="1"/>
    <row r="210" s="69" customFormat="1"/>
    <row r="211" s="69" customFormat="1"/>
    <row r="212" s="69" customFormat="1"/>
    <row r="213" s="69" customFormat="1"/>
    <row r="214" s="69" customFormat="1"/>
    <row r="215" s="69" customFormat="1"/>
    <row r="216" s="69" customFormat="1"/>
    <row r="217" s="69" customFormat="1"/>
    <row r="218" s="69" customFormat="1"/>
    <row r="219" s="69" customFormat="1"/>
    <row r="220" s="69" customFormat="1"/>
    <row r="221" s="69" customFormat="1"/>
    <row r="222" s="69" customFormat="1"/>
    <row r="223" s="69" customFormat="1"/>
    <row r="224" s="69" customFormat="1"/>
    <row r="225" s="69" customFormat="1"/>
    <row r="226" s="69" customFormat="1"/>
    <row r="227" s="69" customFormat="1"/>
    <row r="228" s="69" customFormat="1"/>
    <row r="229" s="69" customFormat="1"/>
    <row r="230" s="69" customFormat="1"/>
    <row r="231" s="69" customFormat="1"/>
    <row r="232" s="69" customFormat="1"/>
    <row r="233" s="69" customFormat="1"/>
    <row r="234" s="69" customFormat="1"/>
    <row r="235" s="69" customFormat="1"/>
    <row r="236" s="69" customFormat="1"/>
    <row r="237" s="69" customFormat="1"/>
    <row r="238" s="69" customFormat="1"/>
    <row r="239" s="69" customFormat="1"/>
    <row r="240" s="69" customFormat="1"/>
    <row r="241" s="69" customFormat="1"/>
    <row r="242" s="69" customFormat="1"/>
    <row r="243" s="69" customFormat="1"/>
    <row r="244" s="69" customFormat="1"/>
    <row r="245" s="69" customFormat="1"/>
    <row r="246" s="69" customFormat="1"/>
    <row r="247" s="69" customFormat="1"/>
    <row r="248" s="69" customFormat="1"/>
    <row r="249" s="69" customFormat="1"/>
    <row r="250" s="69" customFormat="1"/>
    <row r="251" s="69" customFormat="1"/>
    <row r="252" s="69" customFormat="1"/>
    <row r="253" s="69" customFormat="1"/>
    <row r="254" s="69" customFormat="1"/>
    <row r="255" s="69" customFormat="1"/>
    <row r="256" s="69" customFormat="1"/>
    <row r="257" s="69" customFormat="1"/>
    <row r="258" s="69" customFormat="1"/>
    <row r="259" s="69" customFormat="1"/>
    <row r="260" s="69" customFormat="1"/>
    <row r="261" s="69" customFormat="1"/>
    <row r="262" s="69" customFormat="1"/>
    <row r="263" s="69" customFormat="1"/>
    <row r="264" s="69" customFormat="1"/>
    <row r="265" s="69" customFormat="1"/>
    <row r="266" s="69" customFormat="1"/>
    <row r="267" s="69" customFormat="1"/>
    <row r="268" s="69" customFormat="1"/>
    <row r="269" s="69" customFormat="1"/>
    <row r="270" s="69" customFormat="1"/>
    <row r="271" s="69" customFormat="1"/>
    <row r="272" s="69" customFormat="1"/>
    <row r="273" s="69" customFormat="1"/>
    <row r="274" s="69" customFormat="1"/>
    <row r="275" s="69" customFormat="1"/>
    <row r="276" s="69" customFormat="1"/>
    <row r="277" s="69" customFormat="1"/>
    <row r="278" s="69" customFormat="1"/>
    <row r="279" s="69" customFormat="1"/>
    <row r="280" s="69" customFormat="1"/>
    <row r="281" s="69" customFormat="1"/>
    <row r="282" s="69" customFormat="1"/>
    <row r="283" s="69" customFormat="1"/>
    <row r="284" s="69" customFormat="1"/>
    <row r="285" s="69" customFormat="1"/>
    <row r="286" s="69" customFormat="1"/>
    <row r="287" s="69" customFormat="1"/>
    <row r="288" s="69" customFormat="1"/>
    <row r="289" s="69" customFormat="1"/>
    <row r="290" s="69" customFormat="1"/>
    <row r="291" s="69" customFormat="1"/>
    <row r="292" s="69" customFormat="1"/>
    <row r="293" s="69" customFormat="1"/>
    <row r="294" s="69" customFormat="1"/>
    <row r="295" s="69" customFormat="1"/>
    <row r="296" s="69" customFormat="1"/>
    <row r="297" s="69" customFormat="1"/>
    <row r="298" s="69" customFormat="1"/>
    <row r="299" s="69" customFormat="1"/>
    <row r="300" s="69" customFormat="1"/>
    <row r="301" s="69" customFormat="1"/>
    <row r="302" s="69" customFormat="1"/>
    <row r="303" s="69" customFormat="1"/>
    <row r="304" s="69" customFormat="1"/>
    <row r="305" s="69" customFormat="1"/>
    <row r="306" s="69" customFormat="1"/>
    <row r="307" s="69" customFormat="1"/>
    <row r="308" s="69" customFormat="1"/>
    <row r="309" s="69" customFormat="1"/>
    <row r="310" s="69" customFormat="1"/>
    <row r="311" s="69" customFormat="1"/>
    <row r="312" s="69" customFormat="1"/>
    <row r="313" s="69" customFormat="1"/>
    <row r="314" s="69" customFormat="1"/>
    <row r="315" s="69" customFormat="1"/>
    <row r="316" s="69" customFormat="1"/>
    <row r="317" s="69" customFormat="1"/>
    <row r="318" s="69" customFormat="1"/>
    <row r="319" s="69" customFormat="1"/>
    <row r="320" s="69" customFormat="1"/>
    <row r="321" s="69" customFormat="1"/>
    <row r="322" s="69" customFormat="1"/>
    <row r="323" s="69" customFormat="1"/>
    <row r="324" s="69" customFormat="1"/>
    <row r="325" s="69" customFormat="1"/>
    <row r="326" s="69" customFormat="1"/>
    <row r="327" s="69" customFormat="1"/>
    <row r="328" s="69" customFormat="1"/>
    <row r="329" s="69" customFormat="1"/>
    <row r="330" s="69" customFormat="1"/>
    <row r="331" s="69" customFormat="1"/>
    <row r="332" s="69" customFormat="1"/>
    <row r="333" s="69" customFormat="1"/>
    <row r="334" s="69" customFormat="1"/>
    <row r="335" s="69" customFormat="1"/>
    <row r="336" s="69" customFormat="1"/>
    <row r="337" s="69" customFormat="1"/>
    <row r="338" s="69" customFormat="1"/>
    <row r="339" s="69" customFormat="1"/>
    <row r="340" s="69" customFormat="1"/>
    <row r="341" s="69" customFormat="1"/>
    <row r="342" s="69" customFormat="1"/>
    <row r="343" s="69" customFormat="1"/>
    <row r="344" s="69" customFormat="1"/>
    <row r="345" s="69" customFormat="1"/>
    <row r="346" s="69" customFormat="1"/>
    <row r="347" s="69" customFormat="1"/>
    <row r="348" s="69" customFormat="1"/>
    <row r="349" s="69" customFormat="1"/>
    <row r="350" s="69" customFormat="1"/>
    <row r="351" s="69" customFormat="1"/>
    <row r="352" s="69" customFormat="1"/>
    <row r="353" s="69" customFormat="1"/>
    <row r="354" s="69" customFormat="1"/>
    <row r="355" s="69" customFormat="1"/>
    <row r="356" s="69" customFormat="1"/>
    <row r="357" s="69" customFormat="1"/>
    <row r="358" s="69" customFormat="1"/>
    <row r="359" s="69" customFormat="1"/>
    <row r="360" s="69" customFormat="1"/>
    <row r="361" s="69" customFormat="1"/>
    <row r="362" s="69" customFormat="1"/>
    <row r="363" s="69" customFormat="1"/>
    <row r="364" s="69" customFormat="1"/>
    <row r="365" s="69" customFormat="1"/>
    <row r="366" s="69" customFormat="1"/>
    <row r="367" s="69" customFormat="1"/>
    <row r="368" s="69" customFormat="1"/>
    <row r="369" s="69" customFormat="1"/>
    <row r="370" s="69" customFormat="1"/>
    <row r="371" s="69" customFormat="1"/>
    <row r="372" s="69" customFormat="1"/>
    <row r="373" s="69" customFormat="1"/>
    <row r="374" s="69" customFormat="1"/>
    <row r="375" s="69" customFormat="1"/>
    <row r="376" s="69" customFormat="1"/>
    <row r="377" s="69" customFormat="1"/>
    <row r="378" s="69" customFormat="1"/>
    <row r="379" s="69" customFormat="1"/>
    <row r="380" s="69" customFormat="1"/>
    <row r="381" s="69" customFormat="1"/>
    <row r="382" s="69" customFormat="1"/>
    <row r="383" s="69" customFormat="1"/>
    <row r="384" s="69" customFormat="1"/>
    <row r="385" s="69" customFormat="1"/>
    <row r="386" s="69" customFormat="1"/>
    <row r="387" s="69" customFormat="1"/>
    <row r="388" s="69" customFormat="1"/>
    <row r="389" s="69" customFormat="1"/>
    <row r="390" s="69" customFormat="1"/>
    <row r="391" s="69" customFormat="1"/>
    <row r="392" s="69" customFormat="1"/>
    <row r="393" s="69" customFormat="1"/>
    <row r="394" s="69" customFormat="1"/>
    <row r="395" s="69" customFormat="1"/>
    <row r="396" s="69" customFormat="1"/>
    <row r="397" s="69" customFormat="1"/>
    <row r="398" s="69" customFormat="1"/>
    <row r="399" s="69" customFormat="1"/>
    <row r="400" s="69" customFormat="1"/>
    <row r="401" s="69" customFormat="1"/>
    <row r="402" s="69" customFormat="1"/>
    <row r="403" s="69" customFormat="1"/>
    <row r="404" s="69" customFormat="1"/>
    <row r="405" s="69" customFormat="1"/>
  </sheetData>
  <sheetProtection password="9929" sheet="1" objects="1" scenarios="1" formatCells="0" formatColumns="0" formatRows="0"/>
  <dataConsolidate/>
  <mergeCells count="20">
    <mergeCell ref="I3:J3"/>
    <mergeCell ref="A1:B1"/>
    <mergeCell ref="D1:V1"/>
    <mergeCell ref="C2:D2"/>
    <mergeCell ref="E2:G2"/>
    <mergeCell ref="L2:O2"/>
    <mergeCell ref="P2:S2"/>
    <mergeCell ref="A3:A4"/>
    <mergeCell ref="B3:B4"/>
    <mergeCell ref="C3:C4"/>
    <mergeCell ref="D3:E3"/>
    <mergeCell ref="F3:G3"/>
    <mergeCell ref="W3:X3"/>
    <mergeCell ref="Y3:Z3"/>
    <mergeCell ref="K3:L3"/>
    <mergeCell ref="M3:N3"/>
    <mergeCell ref="O3:P3"/>
    <mergeCell ref="Q3:R3"/>
    <mergeCell ref="S3:T3"/>
    <mergeCell ref="U3:V3"/>
  </mergeCells>
  <conditionalFormatting sqref="D5:D6 F6:G6 H24:H27 H5:H10 H12:H20">
    <cfRule type="containsText" dxfId="73" priority="4" stopIfTrue="1" operator="containsText" text="PĀRSNIEGTAS IZMAKSAS">
      <formula>NOT(ISERROR(SEARCH("PĀRSNIEGTAS IZMAKSAS",D5)))</formula>
    </cfRule>
  </conditionalFormatting>
  <conditionalFormatting sqref="H22:H23">
    <cfRule type="containsText" dxfId="72" priority="3" stopIfTrue="1" operator="containsText" text="PĀRSNIEGTAS IZMAKSAS">
      <formula>NOT(ISERROR(SEARCH("PĀRSNIEGTAS IZMAKSAS",H22)))</formula>
    </cfRule>
  </conditionalFormatting>
  <conditionalFormatting sqref="M3:Z3">
    <cfRule type="cellIs" dxfId="71" priority="2" operator="equal">
      <formula>"x"</formula>
    </cfRule>
  </conditionalFormatting>
  <conditionalFormatting sqref="H5:H10 H12:H20 H22:H27">
    <cfRule type="containsText" dxfId="70" priority="1" stopIfTrue="1" operator="containsText" text="PĀRSNIEGTAS IZMAKSAS">
      <formula>NOT(ISERROR(SEARCH("PĀRSNIEGTAS IZMAKSAS",H5)))</formula>
    </cfRule>
  </conditionalFormatting>
  <dataValidations count="2">
    <dataValidation type="list" allowBlank="1" showInputMessage="1" showErrorMessage="1" prompt="Norādiet projekta sadarbības partneri - pašvaldību!_x000a__x000a__x000a_" sqref="E2:G2">
      <formula1>iesniedzejs</formula1>
    </dataValidation>
    <dataValidation allowBlank="1" showInputMessage="1" showErrorMessage="1" promptTitle="izveelies" sqref="C7:C9 C5 C11:C27"/>
  </dataValidations>
  <pageMargins left="0.7" right="0.7" top="0.75" bottom="0.75" header="0.3" footer="0.3"/>
  <pageSetup paperSize="9" scale="3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48545" r:id="rId4" name="Drop Down 1">
              <controlPr defaultSize="0" autoLine="0" autoPict="0" altText="Tests">
                <anchor moveWithCells="1">
                  <from>
                    <xdr:col>7</xdr:col>
                    <xdr:colOff>257175</xdr:colOff>
                    <xdr:row>1</xdr:row>
                    <xdr:rowOff>85725</xdr:rowOff>
                  </from>
                  <to>
                    <xdr:col>10</xdr:col>
                    <xdr:colOff>323850</xdr:colOff>
                    <xdr:row>1</xdr:row>
                    <xdr:rowOff>381000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pageSetUpPr fitToPage="1"/>
  </sheetPr>
  <dimension ref="A1:BQ405"/>
  <sheetViews>
    <sheetView showGridLines="0" zoomScale="90" zoomScaleNormal="90" workbookViewId="0">
      <pane xSplit="2" ySplit="4" topLeftCell="C5" activePane="bottomRight" state="frozen"/>
      <selection activeCell="P23" sqref="P23"/>
      <selection pane="topRight" activeCell="P23" sqref="P23"/>
      <selection pane="bottomLeft" activeCell="P23" sqref="P23"/>
      <selection pane="bottomRight" activeCell="P23" sqref="P23"/>
    </sheetView>
  </sheetViews>
  <sheetFormatPr defaultRowHeight="12.75"/>
  <cols>
    <col min="1" max="1" width="5.42578125" style="39" customWidth="1"/>
    <col min="2" max="2" width="64.140625" style="39" customWidth="1"/>
    <col min="3" max="3" width="10.28515625" style="39" customWidth="1"/>
    <col min="4" max="4" width="12.140625" style="39" customWidth="1"/>
    <col min="5" max="5" width="8.5703125" style="39" customWidth="1"/>
    <col min="6" max="6" width="12.140625" style="39" customWidth="1"/>
    <col min="7" max="7" width="13.28515625" style="39" customWidth="1"/>
    <col min="8" max="8" width="12.42578125" style="39" customWidth="1"/>
    <col min="9" max="10" width="12.85546875" style="39" customWidth="1"/>
    <col min="11" max="26" width="11.28515625" style="39" customWidth="1"/>
    <col min="27" max="69" width="9.140625" style="69"/>
    <col min="70" max="16384" width="9.140625" style="39"/>
  </cols>
  <sheetData>
    <row r="1" spans="1:69" s="417" customFormat="1" ht="27" customHeight="1">
      <c r="A1" s="1008" t="s">
        <v>512</v>
      </c>
      <c r="B1" s="1008"/>
      <c r="C1" s="557"/>
      <c r="D1" s="1014" t="s">
        <v>676</v>
      </c>
      <c r="E1" s="1014"/>
      <c r="F1" s="1014"/>
      <c r="G1" s="1014"/>
      <c r="H1" s="1014"/>
      <c r="I1" s="1014"/>
      <c r="J1" s="1014"/>
      <c r="K1" s="1014"/>
      <c r="L1" s="1014"/>
      <c r="M1" s="1014"/>
      <c r="N1" s="1014"/>
      <c r="O1" s="1014"/>
      <c r="P1" s="1014"/>
      <c r="Q1" s="1014"/>
      <c r="R1" s="1014"/>
      <c r="S1" s="1014"/>
      <c r="T1" s="1014"/>
      <c r="U1" s="1014"/>
      <c r="V1" s="1014"/>
      <c r="W1" s="416"/>
      <c r="X1" s="416"/>
      <c r="Y1" s="416"/>
      <c r="Z1" s="416"/>
      <c r="AA1" s="416"/>
      <c r="AB1" s="416"/>
      <c r="AC1" s="416"/>
      <c r="AD1" s="416"/>
      <c r="AE1" s="416"/>
      <c r="AF1" s="416"/>
      <c r="AG1" s="416"/>
      <c r="AH1" s="416"/>
      <c r="AI1" s="416"/>
      <c r="AJ1" s="416"/>
      <c r="AK1" s="416"/>
      <c r="AL1" s="416"/>
      <c r="AM1" s="416"/>
      <c r="AN1" s="416"/>
      <c r="AO1" s="416"/>
      <c r="AP1" s="416"/>
      <c r="AQ1" s="416"/>
      <c r="AR1" s="416"/>
      <c r="AS1" s="416"/>
      <c r="AT1" s="416"/>
      <c r="AU1" s="416"/>
      <c r="AV1" s="416"/>
      <c r="AW1" s="416"/>
      <c r="AX1" s="416"/>
      <c r="AY1" s="416"/>
      <c r="AZ1" s="416"/>
      <c r="BA1" s="416"/>
      <c r="BB1" s="416"/>
      <c r="BC1" s="416"/>
      <c r="BD1" s="416"/>
      <c r="BE1" s="416"/>
      <c r="BF1" s="416"/>
      <c r="BG1" s="416"/>
      <c r="BH1" s="416"/>
      <c r="BI1" s="416"/>
      <c r="BJ1" s="416"/>
      <c r="BK1" s="416"/>
      <c r="BL1" s="416"/>
      <c r="BM1" s="416"/>
      <c r="BN1" s="416"/>
      <c r="BO1" s="416"/>
      <c r="BP1" s="416"/>
      <c r="BQ1" s="416"/>
    </row>
    <row r="2" spans="1:69" ht="37.5" customHeight="1">
      <c r="A2" s="560" t="s">
        <v>444</v>
      </c>
      <c r="B2" s="560"/>
      <c r="C2" s="1025" t="str">
        <f>'1.2.1.A. Partneris-1'!C2</f>
        <v>Sadarbības 
partneris 1:</v>
      </c>
      <c r="D2" s="1025"/>
      <c r="E2" s="1023" t="str">
        <f>'1.2.1.A. Partneris-1'!E2</f>
        <v>Jēkabpils pilsētas pašvaldība</v>
      </c>
      <c r="F2" s="1024"/>
      <c r="G2" s="1024"/>
      <c r="H2" s="564"/>
      <c r="I2" s="564"/>
      <c r="J2" s="564"/>
      <c r="K2" s="565"/>
      <c r="L2" s="1019" t="s">
        <v>489</v>
      </c>
      <c r="M2" s="1019"/>
      <c r="N2" s="1019"/>
      <c r="O2" s="1019"/>
      <c r="P2" s="1026">
        <f>'1.2.1.A. Partneris-1'!P2</f>
        <v>0</v>
      </c>
      <c r="Q2" s="1027"/>
      <c r="R2" s="1027"/>
      <c r="S2" s="1028"/>
      <c r="T2" s="69"/>
      <c r="U2" s="69"/>
      <c r="V2" s="69"/>
      <c r="W2" s="69"/>
      <c r="X2" s="69"/>
      <c r="Y2" s="69"/>
      <c r="Z2" s="69"/>
    </row>
    <row r="3" spans="1:69">
      <c r="A3" s="1010" t="s">
        <v>162</v>
      </c>
      <c r="B3" s="1011" t="s">
        <v>191</v>
      </c>
      <c r="C3" s="1012" t="s">
        <v>454</v>
      </c>
      <c r="D3" s="1013" t="s">
        <v>192</v>
      </c>
      <c r="E3" s="1016"/>
      <c r="F3" s="1016" t="s">
        <v>213</v>
      </c>
      <c r="G3" s="1016"/>
      <c r="H3" s="563"/>
      <c r="I3" s="1016" t="s">
        <v>398</v>
      </c>
      <c r="J3" s="1016"/>
      <c r="K3" s="1016" t="str">
        <f>'Dati par projektu'!C9</f>
        <v>Izvēlieties gadu</v>
      </c>
      <c r="L3" s="1013"/>
      <c r="M3" s="1015" t="str">
        <f>IF(OR(K3&gt;=2022,K3="X"),"X",K3+1)</f>
        <v>X</v>
      </c>
      <c r="N3" s="1015"/>
      <c r="O3" s="1015" t="str">
        <f t="shared" ref="O3" si="0">IF(OR(M3&gt;=2022,M3="X"),"X",M3+1)</f>
        <v>X</v>
      </c>
      <c r="P3" s="1015"/>
      <c r="Q3" s="1015" t="str">
        <f t="shared" ref="Q3" si="1">IF(OR(O3&gt;=2022,O3="X"),"X",O3+1)</f>
        <v>X</v>
      </c>
      <c r="R3" s="1015"/>
      <c r="S3" s="1015" t="str">
        <f t="shared" ref="S3" si="2">IF(OR(Q3&gt;=2022,Q3="X"),"X",Q3+1)</f>
        <v>X</v>
      </c>
      <c r="T3" s="1015"/>
      <c r="U3" s="1015" t="str">
        <f t="shared" ref="U3" si="3">IF(OR(S3&gt;=2022,S3="X"),"X",S3+1)</f>
        <v>X</v>
      </c>
      <c r="V3" s="1015"/>
      <c r="W3" s="1015" t="str">
        <f t="shared" ref="W3" si="4">IF(OR(U3&gt;=2022,U3="X"),"X",U3+1)</f>
        <v>X</v>
      </c>
      <c r="X3" s="1015"/>
      <c r="Y3" s="1015" t="str">
        <f t="shared" ref="Y3" si="5">IF(OR(W3&gt;=2022,W3="X"),"X",W3+1)</f>
        <v>X</v>
      </c>
      <c r="Z3" s="1015"/>
      <c r="AF3" s="419"/>
      <c r="AG3" s="419"/>
      <c r="AH3" s="419"/>
      <c r="AI3" s="419"/>
      <c r="AJ3" s="419"/>
      <c r="AK3" s="419"/>
      <c r="AL3" s="419"/>
      <c r="AM3" s="419"/>
      <c r="AN3" s="419"/>
      <c r="AO3" s="419"/>
      <c r="AP3" s="419"/>
      <c r="AQ3" s="419"/>
      <c r="AR3" s="419"/>
      <c r="AS3" s="419"/>
      <c r="AT3" s="419"/>
      <c r="AU3" s="419"/>
      <c r="AW3" s="420">
        <v>0.55000000000000004</v>
      </c>
    </row>
    <row r="4" spans="1:69" ht="38.25">
      <c r="A4" s="1010"/>
      <c r="B4" s="1011" t="s">
        <v>195</v>
      </c>
      <c r="C4" s="1012"/>
      <c r="D4" s="549" t="s">
        <v>179</v>
      </c>
      <c r="E4" s="549" t="s">
        <v>15</v>
      </c>
      <c r="F4" s="549" t="s">
        <v>193</v>
      </c>
      <c r="G4" s="549" t="s">
        <v>194</v>
      </c>
      <c r="H4" s="548" t="s">
        <v>216</v>
      </c>
      <c r="I4" s="422" t="s">
        <v>214</v>
      </c>
      <c r="J4" s="422" t="s">
        <v>215</v>
      </c>
      <c r="K4" s="422" t="s">
        <v>214</v>
      </c>
      <c r="L4" s="422" t="s">
        <v>215</v>
      </c>
      <c r="M4" s="422" t="s">
        <v>214</v>
      </c>
      <c r="N4" s="422" t="s">
        <v>215</v>
      </c>
      <c r="O4" s="422" t="s">
        <v>214</v>
      </c>
      <c r="P4" s="422" t="s">
        <v>215</v>
      </c>
      <c r="Q4" s="422" t="s">
        <v>214</v>
      </c>
      <c r="R4" s="422" t="s">
        <v>215</v>
      </c>
      <c r="S4" s="422" t="s">
        <v>214</v>
      </c>
      <c r="T4" s="422" t="s">
        <v>215</v>
      </c>
      <c r="U4" s="422" t="s">
        <v>214</v>
      </c>
      <c r="V4" s="422" t="s">
        <v>215</v>
      </c>
      <c r="W4" s="422" t="s">
        <v>214</v>
      </c>
      <c r="X4" s="422" t="s">
        <v>215</v>
      </c>
      <c r="Y4" s="422" t="s">
        <v>214</v>
      </c>
      <c r="Z4" s="422" t="s">
        <v>215</v>
      </c>
      <c r="AF4" s="419"/>
      <c r="AG4" s="419"/>
      <c r="AH4" s="419"/>
      <c r="AI4" s="419"/>
      <c r="AJ4" s="419"/>
      <c r="AK4" s="419"/>
      <c r="AL4" s="419"/>
      <c r="AM4" s="419"/>
      <c r="AN4" s="419"/>
      <c r="AO4" s="419"/>
      <c r="AP4" s="419"/>
      <c r="AQ4" s="419"/>
      <c r="AR4" s="419"/>
      <c r="AS4" s="419"/>
      <c r="AT4" s="419"/>
      <c r="AU4" s="419"/>
      <c r="AW4" s="420">
        <v>0.45</v>
      </c>
    </row>
    <row r="5" spans="1:69" s="34" customFormat="1">
      <c r="A5" s="423">
        <v>1</v>
      </c>
      <c r="B5" s="424" t="s">
        <v>453</v>
      </c>
      <c r="C5" s="457">
        <v>0.85</v>
      </c>
      <c r="D5" s="426">
        <f>IF(C5="IZVĒLIETIES!","norādiet likmi!",F5+G5)</f>
        <v>0</v>
      </c>
      <c r="E5" s="533" t="e">
        <f t="shared" ref="E5:E11" si="6">D5/$D$28</f>
        <v>#DIV/0!</v>
      </c>
      <c r="F5" s="428">
        <f>ROUND(I5+K5+M5+O5+Q5+S5+U5+W5+Y5,2)</f>
        <v>0</v>
      </c>
      <c r="G5" s="428">
        <f>ROUND(J5+L5+N5+P5+R5+T5+V5+X5+Z5,2)</f>
        <v>0</v>
      </c>
      <c r="H5" s="439">
        <f>IF(C5&lt;1,F5*C5*'17.1.PIV 4. piel. turpinājums'!$C$22,0)</f>
        <v>0</v>
      </c>
      <c r="I5" s="435">
        <v>0</v>
      </c>
      <c r="J5" s="531"/>
      <c r="K5" s="435">
        <v>0</v>
      </c>
      <c r="L5" s="531"/>
      <c r="M5" s="435">
        <v>0</v>
      </c>
      <c r="N5" s="531"/>
      <c r="O5" s="435">
        <v>0</v>
      </c>
      <c r="P5" s="531"/>
      <c r="Q5" s="435">
        <v>0</v>
      </c>
      <c r="R5" s="531"/>
      <c r="S5" s="435">
        <v>0</v>
      </c>
      <c r="T5" s="531"/>
      <c r="U5" s="435">
        <v>0</v>
      </c>
      <c r="V5" s="531"/>
      <c r="W5" s="435">
        <v>0</v>
      </c>
      <c r="X5" s="531"/>
      <c r="Y5" s="435">
        <v>0</v>
      </c>
      <c r="Z5" s="531"/>
      <c r="AA5" s="69"/>
      <c r="AB5" s="69"/>
      <c r="AC5" s="69"/>
      <c r="AD5" s="69"/>
      <c r="AE5" s="69"/>
      <c r="AF5" s="419"/>
      <c r="AG5" s="419"/>
      <c r="AH5" s="419"/>
      <c r="AI5" s="419"/>
      <c r="AJ5" s="419"/>
      <c r="AK5" s="419"/>
      <c r="AL5" s="419"/>
      <c r="AM5" s="419"/>
      <c r="AN5" s="419"/>
      <c r="AO5" s="419"/>
      <c r="AP5" s="419"/>
      <c r="AQ5" s="419"/>
      <c r="AR5" s="419"/>
      <c r="AS5" s="419"/>
      <c r="AT5" s="419"/>
      <c r="AU5" s="419"/>
      <c r="AV5" s="69"/>
      <c r="AW5" s="420">
        <v>0.35</v>
      </c>
      <c r="AX5" s="69"/>
      <c r="AY5" s="69"/>
      <c r="AZ5" s="69"/>
      <c r="BA5" s="69"/>
      <c r="BB5" s="69"/>
      <c r="BC5" s="69"/>
      <c r="BD5" s="69"/>
      <c r="BE5" s="69"/>
      <c r="BF5" s="69"/>
      <c r="BG5" s="69"/>
      <c r="BH5" s="69"/>
      <c r="BI5" s="69"/>
      <c r="BJ5" s="69"/>
      <c r="BK5" s="69"/>
      <c r="BL5" s="69"/>
      <c r="BM5" s="69"/>
      <c r="BN5" s="69"/>
      <c r="BO5" s="69"/>
      <c r="BP5" s="69"/>
      <c r="BQ5" s="69"/>
    </row>
    <row r="6" spans="1:69">
      <c r="A6" s="423">
        <v>2</v>
      </c>
      <c r="B6" s="424" t="s">
        <v>487</v>
      </c>
      <c r="C6" s="69"/>
      <c r="D6" s="426">
        <f>SUM(D7:D8)</f>
        <v>0</v>
      </c>
      <c r="E6" s="533" t="e">
        <f t="shared" si="6"/>
        <v>#DIV/0!</v>
      </c>
      <c r="F6" s="426">
        <f t="shared" ref="F6:G24" si="7">ROUND(I6+K6+M6+O6+Q6+S6+U6+W6+Y6,2)</f>
        <v>0</v>
      </c>
      <c r="G6" s="426">
        <f t="shared" si="7"/>
        <v>0</v>
      </c>
      <c r="H6" s="426">
        <f>SUM(H7:H8)</f>
        <v>0</v>
      </c>
      <c r="I6" s="435">
        <f>SUM(I7:I8)</f>
        <v>0</v>
      </c>
      <c r="J6" s="435">
        <f t="shared" ref="J6:Z6" si="8">SUM(J7:J8)</f>
        <v>0</v>
      </c>
      <c r="K6" s="435">
        <f t="shared" si="8"/>
        <v>0</v>
      </c>
      <c r="L6" s="435">
        <f t="shared" si="8"/>
        <v>0</v>
      </c>
      <c r="M6" s="435">
        <f t="shared" si="8"/>
        <v>0</v>
      </c>
      <c r="N6" s="435">
        <f t="shared" si="8"/>
        <v>0</v>
      </c>
      <c r="O6" s="435">
        <f t="shared" si="8"/>
        <v>0</v>
      </c>
      <c r="P6" s="435">
        <f t="shared" si="8"/>
        <v>0</v>
      </c>
      <c r="Q6" s="435">
        <f t="shared" si="8"/>
        <v>0</v>
      </c>
      <c r="R6" s="435">
        <f t="shared" si="8"/>
        <v>0</v>
      </c>
      <c r="S6" s="435">
        <f t="shared" si="8"/>
        <v>0</v>
      </c>
      <c r="T6" s="435">
        <f t="shared" si="8"/>
        <v>0</v>
      </c>
      <c r="U6" s="435">
        <f t="shared" si="8"/>
        <v>0</v>
      </c>
      <c r="V6" s="435">
        <f t="shared" si="8"/>
        <v>0</v>
      </c>
      <c r="W6" s="435">
        <f t="shared" si="8"/>
        <v>0</v>
      </c>
      <c r="X6" s="435">
        <f t="shared" si="8"/>
        <v>0</v>
      </c>
      <c r="Y6" s="435">
        <f t="shared" si="8"/>
        <v>0</v>
      </c>
      <c r="Z6" s="435">
        <f t="shared" si="8"/>
        <v>0</v>
      </c>
      <c r="AF6" s="419"/>
      <c r="AG6" s="419"/>
      <c r="AH6" s="419"/>
      <c r="AI6" s="419"/>
      <c r="AJ6" s="419"/>
      <c r="AK6" s="419"/>
      <c r="AL6" s="419"/>
      <c r="AM6" s="419"/>
      <c r="AN6" s="419"/>
      <c r="AO6" s="419"/>
      <c r="AP6" s="419"/>
      <c r="AQ6" s="419"/>
      <c r="AR6" s="419"/>
      <c r="AS6" s="419"/>
      <c r="AT6" s="419"/>
      <c r="AU6" s="419"/>
      <c r="AW6" s="218"/>
    </row>
    <row r="7" spans="1:69">
      <c r="A7" s="437" t="s">
        <v>14</v>
      </c>
      <c r="B7" s="438" t="s">
        <v>488</v>
      </c>
      <c r="C7" s="457">
        <v>0.85</v>
      </c>
      <c r="D7" s="439">
        <f>IF(C7="IZVĒLIETIES!","norādiet likmi!",F7+G7)</f>
        <v>0</v>
      </c>
      <c r="E7" s="533" t="e">
        <f t="shared" si="6"/>
        <v>#DIV/0!</v>
      </c>
      <c r="F7" s="439">
        <f>ROUND(I7+K7+M7+O7+Q7+S7+U7+W7+Y7,2)</f>
        <v>0</v>
      </c>
      <c r="G7" s="439">
        <f t="shared" si="7"/>
        <v>0</v>
      </c>
      <c r="H7" s="439">
        <f>IF(C7&lt;1,F7*C7*'17.1.PIV 4. piel. turpinājums'!$C$22,0)</f>
        <v>0</v>
      </c>
      <c r="I7" s="531"/>
      <c r="J7" s="531"/>
      <c r="K7" s="531"/>
      <c r="L7" s="531"/>
      <c r="M7" s="531"/>
      <c r="N7" s="531"/>
      <c r="O7" s="531"/>
      <c r="P7" s="531"/>
      <c r="Q7" s="531"/>
      <c r="R7" s="531"/>
      <c r="S7" s="531"/>
      <c r="T7" s="531"/>
      <c r="U7" s="531"/>
      <c r="V7" s="531"/>
      <c r="W7" s="531"/>
      <c r="X7" s="531"/>
      <c r="Y7" s="531"/>
      <c r="Z7" s="531"/>
      <c r="AF7" s="419"/>
      <c r="AG7" s="419"/>
      <c r="AH7" s="419"/>
      <c r="AI7" s="419"/>
      <c r="AJ7" s="419"/>
      <c r="AK7" s="419"/>
      <c r="AL7" s="419"/>
      <c r="AM7" s="419"/>
      <c r="AN7" s="419"/>
      <c r="AO7" s="419"/>
      <c r="AP7" s="419"/>
      <c r="AQ7" s="419"/>
      <c r="AR7" s="419"/>
      <c r="AS7" s="419"/>
      <c r="AT7" s="419"/>
      <c r="AU7" s="419"/>
      <c r="AW7" s="218"/>
    </row>
    <row r="8" spans="1:69">
      <c r="A8" s="437" t="s">
        <v>16</v>
      </c>
      <c r="B8" s="438" t="s">
        <v>231</v>
      </c>
      <c r="C8" s="457">
        <v>0.85</v>
      </c>
      <c r="D8" s="439">
        <f>IF(C8="IZVĒLIETIES!","norādiet likmi!",F8+G8)</f>
        <v>0</v>
      </c>
      <c r="E8" s="533" t="e">
        <f t="shared" si="6"/>
        <v>#DIV/0!</v>
      </c>
      <c r="F8" s="439">
        <f t="shared" si="7"/>
        <v>0</v>
      </c>
      <c r="G8" s="439">
        <f t="shared" si="7"/>
        <v>0</v>
      </c>
      <c r="H8" s="439">
        <f>IF(C8&lt;1,F8*C8*'17.1.PIV 4. piel. turpinājums'!$C$22,0)</f>
        <v>0</v>
      </c>
      <c r="I8" s="440">
        <v>0</v>
      </c>
      <c r="J8" s="440">
        <v>0</v>
      </c>
      <c r="K8" s="440">
        <v>0</v>
      </c>
      <c r="L8" s="440">
        <v>0</v>
      </c>
      <c r="M8" s="440">
        <v>0</v>
      </c>
      <c r="N8" s="440">
        <v>0</v>
      </c>
      <c r="O8" s="440">
        <v>0</v>
      </c>
      <c r="P8" s="440">
        <v>0</v>
      </c>
      <c r="Q8" s="440">
        <v>0</v>
      </c>
      <c r="R8" s="440">
        <v>0</v>
      </c>
      <c r="S8" s="440">
        <v>0</v>
      </c>
      <c r="T8" s="440">
        <v>0</v>
      </c>
      <c r="U8" s="440">
        <v>0</v>
      </c>
      <c r="V8" s="440">
        <v>0</v>
      </c>
      <c r="W8" s="440">
        <v>0</v>
      </c>
      <c r="X8" s="440">
        <v>0</v>
      </c>
      <c r="Y8" s="440">
        <v>0</v>
      </c>
      <c r="Z8" s="440">
        <v>0</v>
      </c>
      <c r="AF8" s="419"/>
      <c r="AG8" s="419"/>
      <c r="AH8" s="419"/>
      <c r="AI8" s="419"/>
      <c r="AJ8" s="419"/>
      <c r="AK8" s="419"/>
      <c r="AL8" s="419"/>
      <c r="AM8" s="419"/>
      <c r="AN8" s="419"/>
      <c r="AO8" s="419"/>
      <c r="AP8" s="419"/>
      <c r="AQ8" s="419"/>
      <c r="AR8" s="419"/>
      <c r="AS8" s="419"/>
      <c r="AT8" s="419"/>
      <c r="AU8" s="419"/>
      <c r="AW8" s="218"/>
    </row>
    <row r="9" spans="1:69" hidden="1">
      <c r="A9" s="423">
        <v>3</v>
      </c>
      <c r="B9" s="424" t="s">
        <v>235</v>
      </c>
      <c r="C9" s="457">
        <v>0.85</v>
      </c>
      <c r="D9" s="428">
        <f>IF(C9="IZVĒLIETIES!","norādiet likmi!",F9+G9)</f>
        <v>0</v>
      </c>
      <c r="E9" s="533" t="e">
        <f t="shared" si="6"/>
        <v>#DIV/0!</v>
      </c>
      <c r="F9" s="428">
        <f t="shared" si="7"/>
        <v>0</v>
      </c>
      <c r="G9" s="428">
        <f t="shared" si="7"/>
        <v>0</v>
      </c>
      <c r="H9" s="439">
        <f>IF(C9&lt;1,F9*C9*'17.1.PIV 4. piel. turpinājums'!$C$22,0)</f>
        <v>0</v>
      </c>
      <c r="I9" s="552">
        <v>0</v>
      </c>
      <c r="J9" s="552">
        <v>0</v>
      </c>
      <c r="K9" s="552">
        <v>0</v>
      </c>
      <c r="L9" s="552">
        <v>0</v>
      </c>
      <c r="M9" s="552">
        <v>0</v>
      </c>
      <c r="N9" s="552">
        <v>0</v>
      </c>
      <c r="O9" s="552">
        <v>0</v>
      </c>
      <c r="P9" s="552">
        <v>0</v>
      </c>
      <c r="Q9" s="552">
        <v>0</v>
      </c>
      <c r="R9" s="552">
        <v>0</v>
      </c>
      <c r="S9" s="552">
        <v>0</v>
      </c>
      <c r="T9" s="552">
        <v>0</v>
      </c>
      <c r="U9" s="552"/>
      <c r="V9" s="552"/>
      <c r="W9" s="552"/>
      <c r="X9" s="552"/>
      <c r="Y9" s="552"/>
      <c r="Z9" s="552"/>
      <c r="AF9" s="419"/>
      <c r="AG9" s="419"/>
      <c r="AH9" s="419"/>
      <c r="AI9" s="419"/>
      <c r="AJ9" s="419"/>
      <c r="AK9" s="419"/>
      <c r="AL9" s="419"/>
      <c r="AM9" s="419"/>
      <c r="AN9" s="419"/>
      <c r="AO9" s="419"/>
      <c r="AP9" s="419"/>
      <c r="AQ9" s="419"/>
      <c r="AR9" s="419"/>
      <c r="AS9" s="419"/>
      <c r="AT9" s="419"/>
      <c r="AU9" s="419"/>
    </row>
    <row r="10" spans="1:69">
      <c r="A10" s="423">
        <v>7</v>
      </c>
      <c r="B10" s="424" t="s">
        <v>241</v>
      </c>
      <c r="C10" s="69"/>
      <c r="D10" s="428">
        <f>SUM(D12:D18)</f>
        <v>0</v>
      </c>
      <c r="E10" s="533" t="e">
        <f t="shared" si="6"/>
        <v>#DIV/0!</v>
      </c>
      <c r="F10" s="428">
        <f>ROUND(I10+K10+M10+O10+Q10+S10+U10+W10+Y10,2)</f>
        <v>0</v>
      </c>
      <c r="G10" s="428">
        <f>ROUND(J10+L10+N10+P10+R10+T10+V10+X10+Z10,2)</f>
        <v>0</v>
      </c>
      <c r="H10" s="428">
        <f>SUM(H12:H18)</f>
        <v>0</v>
      </c>
      <c r="I10" s="442">
        <f>SUM(I12:I18)</f>
        <v>0</v>
      </c>
      <c r="J10" s="442">
        <f t="shared" ref="J10:Z10" si="9">SUM(J12:J18)</f>
        <v>0</v>
      </c>
      <c r="K10" s="442">
        <f t="shared" si="9"/>
        <v>0</v>
      </c>
      <c r="L10" s="442">
        <f t="shared" si="9"/>
        <v>0</v>
      </c>
      <c r="M10" s="442">
        <f t="shared" si="9"/>
        <v>0</v>
      </c>
      <c r="N10" s="442">
        <f t="shared" si="9"/>
        <v>0</v>
      </c>
      <c r="O10" s="442">
        <f t="shared" si="9"/>
        <v>0</v>
      </c>
      <c r="P10" s="442">
        <f t="shared" si="9"/>
        <v>0</v>
      </c>
      <c r="Q10" s="442">
        <f t="shared" si="9"/>
        <v>0</v>
      </c>
      <c r="R10" s="442">
        <f t="shared" si="9"/>
        <v>0</v>
      </c>
      <c r="S10" s="442">
        <f t="shared" si="9"/>
        <v>0</v>
      </c>
      <c r="T10" s="442">
        <f t="shared" si="9"/>
        <v>0</v>
      </c>
      <c r="U10" s="442">
        <f t="shared" si="9"/>
        <v>0</v>
      </c>
      <c r="V10" s="442">
        <f t="shared" si="9"/>
        <v>0</v>
      </c>
      <c r="W10" s="442">
        <f t="shared" si="9"/>
        <v>0</v>
      </c>
      <c r="X10" s="442">
        <f t="shared" si="9"/>
        <v>0</v>
      </c>
      <c r="Y10" s="442">
        <f t="shared" si="9"/>
        <v>0</v>
      </c>
      <c r="Z10" s="442">
        <f t="shared" si="9"/>
        <v>0</v>
      </c>
      <c r="AF10" s="419"/>
      <c r="AG10" s="419"/>
      <c r="AH10" s="419"/>
      <c r="AI10" s="419"/>
      <c r="AJ10" s="419"/>
      <c r="AK10" s="419"/>
      <c r="AL10" s="419"/>
      <c r="AM10" s="419"/>
      <c r="AN10" s="419"/>
      <c r="AO10" s="419"/>
      <c r="AP10" s="419"/>
      <c r="AQ10" s="419"/>
      <c r="AR10" s="419"/>
      <c r="AS10" s="419"/>
      <c r="AT10" s="419"/>
      <c r="AU10" s="419"/>
    </row>
    <row r="11" spans="1:69">
      <c r="A11" s="437" t="s">
        <v>242</v>
      </c>
      <c r="B11" s="438" t="s">
        <v>243</v>
      </c>
      <c r="C11" s="457"/>
      <c r="D11" s="439">
        <f t="shared" ref="D11:D27" si="10">IF(C11="IZVĒLIETIES!","norādiet likmi!",F11+G11)</f>
        <v>0</v>
      </c>
      <c r="E11" s="533" t="e">
        <f t="shared" si="6"/>
        <v>#DIV/0!</v>
      </c>
      <c r="F11" s="439">
        <f t="shared" ref="F11:G18" si="11">ROUND(I11+K11+M11+O11+Q11+S11+U11+W11+Y11,2)</f>
        <v>0</v>
      </c>
      <c r="G11" s="439">
        <f>ROUND(J11+L11+N11+P11+R11+T11+V11+X11+Z11,2)</f>
        <v>0</v>
      </c>
      <c r="H11" s="553">
        <f>SUM(H12:H13)</f>
        <v>0</v>
      </c>
      <c r="I11" s="442">
        <f>SUM(I12:I13)</f>
        <v>0</v>
      </c>
      <c r="J11" s="442">
        <f t="shared" ref="J11:Z11" si="12">SUM(J12:J13)</f>
        <v>0</v>
      </c>
      <c r="K11" s="442">
        <f t="shared" si="12"/>
        <v>0</v>
      </c>
      <c r="L11" s="442">
        <f t="shared" si="12"/>
        <v>0</v>
      </c>
      <c r="M11" s="442">
        <f t="shared" si="12"/>
        <v>0</v>
      </c>
      <c r="N11" s="442">
        <f t="shared" si="12"/>
        <v>0</v>
      </c>
      <c r="O11" s="442">
        <f t="shared" si="12"/>
        <v>0</v>
      </c>
      <c r="P11" s="442">
        <f t="shared" si="12"/>
        <v>0</v>
      </c>
      <c r="Q11" s="442">
        <f t="shared" si="12"/>
        <v>0</v>
      </c>
      <c r="R11" s="442">
        <f t="shared" si="12"/>
        <v>0</v>
      </c>
      <c r="S11" s="442">
        <f t="shared" si="12"/>
        <v>0</v>
      </c>
      <c r="T11" s="442">
        <f t="shared" si="12"/>
        <v>0</v>
      </c>
      <c r="U11" s="442">
        <f t="shared" si="12"/>
        <v>0</v>
      </c>
      <c r="V11" s="442">
        <f t="shared" si="12"/>
        <v>0</v>
      </c>
      <c r="W11" s="442">
        <f t="shared" si="12"/>
        <v>0</v>
      </c>
      <c r="X11" s="442">
        <f t="shared" si="12"/>
        <v>0</v>
      </c>
      <c r="Y11" s="442">
        <f t="shared" si="12"/>
        <v>0</v>
      </c>
      <c r="Z11" s="442">
        <f t="shared" si="12"/>
        <v>0</v>
      </c>
      <c r="AF11" s="419"/>
      <c r="AG11" s="419"/>
      <c r="AH11" s="419"/>
      <c r="AI11" s="419"/>
      <c r="AJ11" s="419"/>
      <c r="AK11" s="419"/>
      <c r="AL11" s="419"/>
      <c r="AM11" s="419"/>
      <c r="AN11" s="419"/>
      <c r="AO11" s="419"/>
      <c r="AP11" s="419"/>
      <c r="AQ11" s="419"/>
      <c r="AR11" s="419"/>
      <c r="AS11" s="419"/>
      <c r="AT11" s="419"/>
      <c r="AU11" s="419"/>
    </row>
    <row r="12" spans="1:69" s="69" customFormat="1" ht="12.75" customHeight="1">
      <c r="A12" s="546" t="s">
        <v>472</v>
      </c>
      <c r="B12" s="438" t="s">
        <v>680</v>
      </c>
      <c r="C12" s="457">
        <v>0.85</v>
      </c>
      <c r="D12" s="440">
        <f t="shared" si="10"/>
        <v>0</v>
      </c>
      <c r="E12" s="545" t="e">
        <f t="shared" ref="E12:E23" si="13">D12/$D$28</f>
        <v>#DIV/0!</v>
      </c>
      <c r="F12" s="440">
        <f t="shared" si="11"/>
        <v>0</v>
      </c>
      <c r="G12" s="440">
        <f t="shared" si="11"/>
        <v>0</v>
      </c>
      <c r="H12" s="440">
        <f>IF(C12&lt;1,F12*C12*'17.1.PIV 4. piel. turpinājums'!$C$22,0)</f>
        <v>0</v>
      </c>
      <c r="I12" s="440">
        <v>0</v>
      </c>
      <c r="J12" s="440">
        <v>0</v>
      </c>
      <c r="K12" s="440">
        <v>0</v>
      </c>
      <c r="L12" s="440">
        <v>0</v>
      </c>
      <c r="M12" s="440">
        <v>0</v>
      </c>
      <c r="N12" s="440">
        <v>0</v>
      </c>
      <c r="O12" s="440">
        <v>0</v>
      </c>
      <c r="P12" s="440">
        <v>0</v>
      </c>
      <c r="Q12" s="440">
        <v>0</v>
      </c>
      <c r="R12" s="440">
        <v>0</v>
      </c>
      <c r="S12" s="440">
        <v>0</v>
      </c>
      <c r="T12" s="440">
        <v>0</v>
      </c>
      <c r="U12" s="440">
        <v>0</v>
      </c>
      <c r="V12" s="440">
        <v>0</v>
      </c>
      <c r="W12" s="440">
        <v>0</v>
      </c>
      <c r="X12" s="440">
        <v>0</v>
      </c>
      <c r="Y12" s="440">
        <v>0</v>
      </c>
      <c r="Z12" s="440">
        <v>0</v>
      </c>
      <c r="AF12" s="419"/>
      <c r="AG12" s="419"/>
      <c r="AH12" s="419"/>
      <c r="AI12" s="419"/>
      <c r="AJ12" s="419"/>
      <c r="AK12" s="419"/>
      <c r="AL12" s="419"/>
      <c r="AM12" s="419"/>
      <c r="AN12" s="419"/>
      <c r="AO12" s="419"/>
      <c r="AP12" s="419"/>
      <c r="AQ12" s="419"/>
      <c r="AR12" s="419"/>
      <c r="AS12" s="419"/>
      <c r="AT12" s="419"/>
      <c r="AU12" s="419"/>
    </row>
    <row r="13" spans="1:69">
      <c r="A13" s="437" t="s">
        <v>473</v>
      </c>
      <c r="B13" s="438" t="s">
        <v>459</v>
      </c>
      <c r="C13" s="457">
        <v>1</v>
      </c>
      <c r="D13" s="439">
        <f t="shared" si="10"/>
        <v>0</v>
      </c>
      <c r="E13" s="533" t="e">
        <f t="shared" si="13"/>
        <v>#DIV/0!</v>
      </c>
      <c r="F13" s="439">
        <f t="shared" si="11"/>
        <v>0</v>
      </c>
      <c r="G13" s="439">
        <f t="shared" si="11"/>
        <v>0</v>
      </c>
      <c r="H13" s="439">
        <f>IF(C13&lt;=1,F13*C13,0)</f>
        <v>0</v>
      </c>
      <c r="I13" s="531"/>
      <c r="J13" s="531"/>
      <c r="K13" s="531"/>
      <c r="L13" s="531"/>
      <c r="M13" s="531"/>
      <c r="N13" s="531"/>
      <c r="O13" s="531"/>
      <c r="P13" s="531"/>
      <c r="Q13" s="531"/>
      <c r="R13" s="531"/>
      <c r="S13" s="531"/>
      <c r="T13" s="531"/>
      <c r="U13" s="531"/>
      <c r="V13" s="531"/>
      <c r="W13" s="531"/>
      <c r="X13" s="531"/>
      <c r="Y13" s="531"/>
      <c r="Z13" s="531"/>
      <c r="AF13" s="419"/>
      <c r="AG13" s="419"/>
      <c r="AH13" s="419"/>
      <c r="AI13" s="419"/>
      <c r="AJ13" s="419"/>
      <c r="AK13" s="419"/>
      <c r="AL13" s="419"/>
      <c r="AM13" s="419"/>
      <c r="AN13" s="419"/>
      <c r="AO13" s="419"/>
      <c r="AP13" s="419"/>
      <c r="AQ13" s="419"/>
      <c r="AR13" s="419"/>
      <c r="AS13" s="419"/>
      <c r="AT13" s="419"/>
      <c r="AU13" s="419"/>
    </row>
    <row r="14" spans="1:69">
      <c r="A14" s="437" t="s">
        <v>244</v>
      </c>
      <c r="B14" s="438" t="s">
        <v>245</v>
      </c>
      <c r="C14" s="457">
        <v>0.85</v>
      </c>
      <c r="D14" s="439">
        <f t="shared" si="10"/>
        <v>0</v>
      </c>
      <c r="E14" s="533" t="e">
        <f t="shared" si="13"/>
        <v>#DIV/0!</v>
      </c>
      <c r="F14" s="439">
        <f t="shared" si="11"/>
        <v>0</v>
      </c>
      <c r="G14" s="439">
        <f t="shared" si="7"/>
        <v>0</v>
      </c>
      <c r="H14" s="439">
        <f>IF(C14&lt;1,F14*C14*'17.1.PIV 4. piel. turpinājums'!$C$22,0)</f>
        <v>0</v>
      </c>
      <c r="I14" s="531"/>
      <c r="J14" s="531"/>
      <c r="K14" s="531"/>
      <c r="L14" s="531"/>
      <c r="M14" s="531"/>
      <c r="N14" s="531"/>
      <c r="O14" s="531"/>
      <c r="P14" s="531"/>
      <c r="Q14" s="531"/>
      <c r="R14" s="531"/>
      <c r="S14" s="531"/>
      <c r="T14" s="531"/>
      <c r="U14" s="531"/>
      <c r="V14" s="531"/>
      <c r="W14" s="531"/>
      <c r="X14" s="531"/>
      <c r="Y14" s="531"/>
      <c r="Z14" s="531"/>
      <c r="AF14" s="419"/>
      <c r="AG14" s="419"/>
      <c r="AH14" s="419"/>
      <c r="AI14" s="419"/>
      <c r="AJ14" s="419"/>
      <c r="AK14" s="419"/>
      <c r="AL14" s="419"/>
      <c r="AM14" s="419"/>
      <c r="AN14" s="419"/>
      <c r="AO14" s="419"/>
      <c r="AP14" s="419"/>
      <c r="AQ14" s="419"/>
      <c r="AR14" s="419"/>
      <c r="AS14" s="419"/>
      <c r="AT14" s="419"/>
      <c r="AU14" s="419"/>
    </row>
    <row r="15" spans="1:69">
      <c r="A15" s="437" t="s">
        <v>246</v>
      </c>
      <c r="B15" s="438" t="s">
        <v>456</v>
      </c>
      <c r="C15" s="457">
        <v>0.85</v>
      </c>
      <c r="D15" s="439">
        <f t="shared" si="10"/>
        <v>0</v>
      </c>
      <c r="E15" s="533" t="e">
        <f t="shared" si="13"/>
        <v>#DIV/0!</v>
      </c>
      <c r="F15" s="439">
        <f t="shared" si="11"/>
        <v>0</v>
      </c>
      <c r="G15" s="439">
        <f t="shared" si="7"/>
        <v>0</v>
      </c>
      <c r="H15" s="439">
        <f>IF(C15&lt;1,F15*C15*'17.1.PIV 4. piel. turpinājums'!$C$22,0)</f>
        <v>0</v>
      </c>
      <c r="I15" s="531"/>
      <c r="J15" s="531"/>
      <c r="K15" s="531"/>
      <c r="L15" s="531"/>
      <c r="M15" s="531"/>
      <c r="N15" s="531"/>
      <c r="O15" s="531"/>
      <c r="P15" s="531"/>
      <c r="Q15" s="531"/>
      <c r="R15" s="531"/>
      <c r="S15" s="531"/>
      <c r="T15" s="531"/>
      <c r="U15" s="531"/>
      <c r="V15" s="531"/>
      <c r="W15" s="531"/>
      <c r="X15" s="531"/>
      <c r="Y15" s="531"/>
      <c r="Z15" s="531"/>
      <c r="AF15" s="419"/>
      <c r="AG15" s="419"/>
      <c r="AH15" s="419"/>
      <c r="AI15" s="419"/>
      <c r="AJ15" s="419"/>
      <c r="AK15" s="419"/>
      <c r="AL15" s="419"/>
      <c r="AM15" s="419"/>
      <c r="AN15" s="419"/>
      <c r="AO15" s="419"/>
      <c r="AP15" s="419"/>
      <c r="AQ15" s="419"/>
      <c r="AR15" s="419"/>
      <c r="AS15" s="419"/>
      <c r="AT15" s="419"/>
      <c r="AU15" s="419"/>
    </row>
    <row r="16" spans="1:69" ht="15" customHeight="1">
      <c r="A16" s="437" t="s">
        <v>247</v>
      </c>
      <c r="B16" s="438" t="s">
        <v>370</v>
      </c>
      <c r="C16" s="457">
        <v>0.85</v>
      </c>
      <c r="D16" s="439">
        <f t="shared" si="10"/>
        <v>0</v>
      </c>
      <c r="E16" s="533" t="e">
        <f t="shared" si="13"/>
        <v>#DIV/0!</v>
      </c>
      <c r="F16" s="439">
        <f t="shared" si="11"/>
        <v>0</v>
      </c>
      <c r="G16" s="439">
        <f>ROUND(J16+L16+N16+P16+R16+T16+V16+X16+Z16,2)</f>
        <v>0</v>
      </c>
      <c r="H16" s="439">
        <f>IF(C16&lt;1,F16*C16*'17.1.PIV 4. piel. turpinājums'!$C$22,0)</f>
        <v>0</v>
      </c>
      <c r="I16" s="531"/>
      <c r="J16" s="531"/>
      <c r="K16" s="531"/>
      <c r="L16" s="531"/>
      <c r="M16" s="531"/>
      <c r="N16" s="531"/>
      <c r="O16" s="531"/>
      <c r="P16" s="531"/>
      <c r="Q16" s="531"/>
      <c r="R16" s="531"/>
      <c r="S16" s="531"/>
      <c r="T16" s="531"/>
      <c r="U16" s="531"/>
      <c r="V16" s="531"/>
      <c r="W16" s="531"/>
      <c r="X16" s="531"/>
      <c r="Y16" s="531"/>
      <c r="Z16" s="531"/>
      <c r="AF16" s="419"/>
      <c r="AG16" s="419"/>
      <c r="AH16" s="419"/>
      <c r="AI16" s="419"/>
      <c r="AJ16" s="419"/>
      <c r="AK16" s="419"/>
      <c r="AL16" s="419"/>
      <c r="AM16" s="419"/>
      <c r="AN16" s="419"/>
      <c r="AO16" s="419"/>
      <c r="AP16" s="419"/>
      <c r="AQ16" s="419"/>
      <c r="AR16" s="419"/>
      <c r="AS16" s="419"/>
      <c r="AT16" s="419"/>
      <c r="AU16" s="419"/>
    </row>
    <row r="17" spans="1:69">
      <c r="A17" s="437" t="s">
        <v>248</v>
      </c>
      <c r="B17" s="438" t="s">
        <v>249</v>
      </c>
      <c r="C17" s="457">
        <v>0.85</v>
      </c>
      <c r="D17" s="439">
        <f t="shared" si="10"/>
        <v>0</v>
      </c>
      <c r="E17" s="533" t="e">
        <f t="shared" si="13"/>
        <v>#DIV/0!</v>
      </c>
      <c r="F17" s="439">
        <f t="shared" si="11"/>
        <v>0</v>
      </c>
      <c r="G17" s="439">
        <f t="shared" si="7"/>
        <v>0</v>
      </c>
      <c r="H17" s="439">
        <f>IF(C17&lt;1,F17*C17*'17.1.PIV 4. piel. turpinājums'!$C$22,0)</f>
        <v>0</v>
      </c>
      <c r="I17" s="531"/>
      <c r="J17" s="531"/>
      <c r="K17" s="531"/>
      <c r="L17" s="531"/>
      <c r="M17" s="531"/>
      <c r="N17" s="531"/>
      <c r="O17" s="531"/>
      <c r="P17" s="531"/>
      <c r="Q17" s="531"/>
      <c r="R17" s="531"/>
      <c r="S17" s="531"/>
      <c r="T17" s="531"/>
      <c r="U17" s="531"/>
      <c r="V17" s="531"/>
      <c r="W17" s="531"/>
      <c r="X17" s="531"/>
      <c r="Y17" s="531"/>
      <c r="Z17" s="531"/>
      <c r="AF17" s="419"/>
      <c r="AG17" s="419"/>
      <c r="AH17" s="419"/>
      <c r="AI17" s="419"/>
      <c r="AJ17" s="419"/>
      <c r="AK17" s="419"/>
      <c r="AL17" s="419"/>
      <c r="AM17" s="419"/>
      <c r="AN17" s="419"/>
      <c r="AO17" s="419"/>
      <c r="AP17" s="419"/>
      <c r="AQ17" s="419"/>
      <c r="AR17" s="419"/>
      <c r="AS17" s="419"/>
      <c r="AT17" s="419"/>
      <c r="AU17" s="419"/>
    </row>
    <row r="18" spans="1:69">
      <c r="A18" s="437" t="s">
        <v>250</v>
      </c>
      <c r="B18" s="438" t="s">
        <v>165</v>
      </c>
      <c r="C18" s="457">
        <v>0.85</v>
      </c>
      <c r="D18" s="439">
        <f t="shared" si="10"/>
        <v>0</v>
      </c>
      <c r="E18" s="533" t="e">
        <f t="shared" si="13"/>
        <v>#DIV/0!</v>
      </c>
      <c r="F18" s="439">
        <f t="shared" si="11"/>
        <v>0</v>
      </c>
      <c r="G18" s="439">
        <f t="shared" si="7"/>
        <v>0</v>
      </c>
      <c r="H18" s="439">
        <f>IF(C18&lt;1,F18*C18*'17.1.PIV 4. piel. turpinājums'!$C$22,0)</f>
        <v>0</v>
      </c>
      <c r="I18" s="531"/>
      <c r="J18" s="531"/>
      <c r="K18" s="531"/>
      <c r="L18" s="531"/>
      <c r="M18" s="531"/>
      <c r="N18" s="531"/>
      <c r="O18" s="531"/>
      <c r="P18" s="531"/>
      <c r="Q18" s="531"/>
      <c r="R18" s="531"/>
      <c r="S18" s="531"/>
      <c r="T18" s="531"/>
      <c r="U18" s="531"/>
      <c r="V18" s="531"/>
      <c r="W18" s="531"/>
      <c r="X18" s="531"/>
      <c r="Y18" s="531"/>
      <c r="Z18" s="531"/>
      <c r="AF18" s="419"/>
      <c r="AG18" s="419"/>
      <c r="AH18" s="419"/>
      <c r="AI18" s="419"/>
      <c r="AJ18" s="419"/>
      <c r="AK18" s="419"/>
      <c r="AL18" s="419"/>
      <c r="AM18" s="419"/>
      <c r="AN18" s="419"/>
      <c r="AO18" s="419"/>
      <c r="AP18" s="419"/>
      <c r="AQ18" s="419"/>
      <c r="AR18" s="419"/>
      <c r="AS18" s="419"/>
      <c r="AT18" s="419"/>
      <c r="AU18" s="419"/>
    </row>
    <row r="19" spans="1:69">
      <c r="A19" s="423">
        <v>9</v>
      </c>
      <c r="B19" s="424" t="s">
        <v>252</v>
      </c>
      <c r="C19" s="457">
        <v>0.85</v>
      </c>
      <c r="D19" s="428">
        <f t="shared" si="10"/>
        <v>0</v>
      </c>
      <c r="E19" s="533" t="e">
        <f t="shared" si="13"/>
        <v>#DIV/0!</v>
      </c>
      <c r="F19" s="428">
        <f t="shared" si="7"/>
        <v>0</v>
      </c>
      <c r="G19" s="428">
        <f t="shared" si="7"/>
        <v>0</v>
      </c>
      <c r="H19" s="428">
        <f>IF(C19&lt;1,F19*C19*'17.1.PIV 4. piel. turpinājums'!$C$22,0)</f>
        <v>0</v>
      </c>
      <c r="I19" s="531"/>
      <c r="J19" s="531"/>
      <c r="K19" s="531"/>
      <c r="L19" s="531"/>
      <c r="M19" s="531"/>
      <c r="N19" s="531"/>
      <c r="O19" s="531"/>
      <c r="P19" s="531"/>
      <c r="Q19" s="531"/>
      <c r="R19" s="531"/>
      <c r="S19" s="531"/>
      <c r="T19" s="531"/>
      <c r="U19" s="531"/>
      <c r="V19" s="531"/>
      <c r="W19" s="531"/>
      <c r="X19" s="531"/>
      <c r="Y19" s="531"/>
      <c r="Z19" s="531"/>
      <c r="AF19" s="419"/>
      <c r="AG19" s="419"/>
      <c r="AH19" s="419"/>
      <c r="AI19" s="419"/>
      <c r="AJ19" s="419"/>
      <c r="AK19" s="419"/>
      <c r="AL19" s="419"/>
      <c r="AM19" s="419"/>
      <c r="AN19" s="419"/>
      <c r="AO19" s="419"/>
      <c r="AP19" s="419"/>
      <c r="AQ19" s="419"/>
      <c r="AR19" s="419"/>
      <c r="AS19" s="419"/>
      <c r="AT19" s="419"/>
      <c r="AU19" s="419"/>
    </row>
    <row r="20" spans="1:69" s="69" customFormat="1">
      <c r="A20" s="558">
        <v>10</v>
      </c>
      <c r="B20" s="559" t="s">
        <v>253</v>
      </c>
      <c r="C20" s="457">
        <v>0.85</v>
      </c>
      <c r="D20" s="435">
        <f t="shared" si="10"/>
        <v>0</v>
      </c>
      <c r="E20" s="545" t="e">
        <f t="shared" si="13"/>
        <v>#DIV/0!</v>
      </c>
      <c r="F20" s="435">
        <f>ROUND(I20+K20+M20+O20+Q20+S20+U20+W20+Y20,2)</f>
        <v>0</v>
      </c>
      <c r="G20" s="435">
        <f t="shared" si="7"/>
        <v>0</v>
      </c>
      <c r="H20" s="435">
        <f>IF(C20&lt;1,F20*C20*'17.1.PIV 4. piel. turpinājums'!$C$22,0)</f>
        <v>0</v>
      </c>
      <c r="I20" s="435">
        <v>0</v>
      </c>
      <c r="J20" s="531"/>
      <c r="K20" s="435">
        <v>0</v>
      </c>
      <c r="L20" s="531"/>
      <c r="M20" s="435">
        <v>0</v>
      </c>
      <c r="N20" s="531"/>
      <c r="O20" s="435">
        <v>0</v>
      </c>
      <c r="P20" s="531"/>
      <c r="Q20" s="435">
        <v>0</v>
      </c>
      <c r="R20" s="531"/>
      <c r="S20" s="435">
        <v>0</v>
      </c>
      <c r="T20" s="531"/>
      <c r="U20" s="435">
        <v>0</v>
      </c>
      <c r="V20" s="531"/>
      <c r="W20" s="435">
        <v>0</v>
      </c>
      <c r="X20" s="531"/>
      <c r="Y20" s="435">
        <v>0</v>
      </c>
      <c r="Z20" s="531"/>
      <c r="AF20" s="419"/>
      <c r="AG20" s="419"/>
      <c r="AH20" s="419"/>
      <c r="AI20" s="419"/>
      <c r="AJ20" s="419"/>
      <c r="AK20" s="419"/>
      <c r="AL20" s="419"/>
      <c r="AM20" s="419"/>
      <c r="AN20" s="419"/>
      <c r="AO20" s="419"/>
      <c r="AP20" s="419"/>
      <c r="AQ20" s="419"/>
      <c r="AR20" s="419"/>
      <c r="AS20" s="419"/>
      <c r="AT20" s="419"/>
      <c r="AU20" s="419"/>
    </row>
    <row r="21" spans="1:69" ht="25.5">
      <c r="A21" s="423">
        <v>11</v>
      </c>
      <c r="B21" s="424" t="s">
        <v>254</v>
      </c>
      <c r="C21" s="457"/>
      <c r="D21" s="428">
        <f t="shared" si="10"/>
        <v>0</v>
      </c>
      <c r="E21" s="533" t="e">
        <f t="shared" si="13"/>
        <v>#DIV/0!</v>
      </c>
      <c r="F21" s="428">
        <f t="shared" ref="F21:G23" si="14">ROUND(I21+K21+M21+O21+Q21+S21+U21+W21+Y21,2)</f>
        <v>0</v>
      </c>
      <c r="G21" s="439">
        <f>ROUND(J21+L21+N21+P21+R21+T21+V21+X21+Z21,2)</f>
        <v>0</v>
      </c>
      <c r="H21" s="442">
        <f>SUM(H22:H23)</f>
        <v>0</v>
      </c>
      <c r="I21" s="442">
        <f>SUM(I22:I23)</f>
        <v>0</v>
      </c>
      <c r="J21" s="442">
        <f t="shared" ref="J21:Z21" si="15">SUM(J22:J23)</f>
        <v>0</v>
      </c>
      <c r="K21" s="442">
        <f t="shared" si="15"/>
        <v>0</v>
      </c>
      <c r="L21" s="442">
        <f t="shared" si="15"/>
        <v>0</v>
      </c>
      <c r="M21" s="442">
        <f t="shared" si="15"/>
        <v>0</v>
      </c>
      <c r="N21" s="442">
        <f t="shared" si="15"/>
        <v>0</v>
      </c>
      <c r="O21" s="442">
        <f t="shared" si="15"/>
        <v>0</v>
      </c>
      <c r="P21" s="442">
        <f t="shared" si="15"/>
        <v>0</v>
      </c>
      <c r="Q21" s="442">
        <f t="shared" si="15"/>
        <v>0</v>
      </c>
      <c r="R21" s="442">
        <f t="shared" si="15"/>
        <v>0</v>
      </c>
      <c r="S21" s="442">
        <f t="shared" si="15"/>
        <v>0</v>
      </c>
      <c r="T21" s="442">
        <f t="shared" si="15"/>
        <v>0</v>
      </c>
      <c r="U21" s="442">
        <f t="shared" si="15"/>
        <v>0</v>
      </c>
      <c r="V21" s="442">
        <f t="shared" si="15"/>
        <v>0</v>
      </c>
      <c r="W21" s="442">
        <f t="shared" si="15"/>
        <v>0</v>
      </c>
      <c r="X21" s="442">
        <f t="shared" si="15"/>
        <v>0</v>
      </c>
      <c r="Y21" s="442">
        <f t="shared" si="15"/>
        <v>0</v>
      </c>
      <c r="Z21" s="442">
        <f t="shared" si="15"/>
        <v>0</v>
      </c>
      <c r="AF21" s="419"/>
      <c r="AG21" s="419"/>
      <c r="AH21" s="419"/>
      <c r="AI21" s="419"/>
      <c r="AJ21" s="419"/>
      <c r="AK21" s="419"/>
      <c r="AL21" s="419"/>
      <c r="AM21" s="419"/>
      <c r="AN21" s="419"/>
      <c r="AO21" s="419"/>
      <c r="AP21" s="419"/>
      <c r="AQ21" s="419"/>
      <c r="AR21" s="419"/>
      <c r="AS21" s="419"/>
      <c r="AT21" s="419"/>
      <c r="AU21" s="419"/>
    </row>
    <row r="22" spans="1:69" s="69" customFormat="1" ht="25.5">
      <c r="A22" s="546" t="s">
        <v>474</v>
      </c>
      <c r="B22" s="438" t="s">
        <v>681</v>
      </c>
      <c r="C22" s="457">
        <v>0.85</v>
      </c>
      <c r="D22" s="440">
        <f t="shared" si="10"/>
        <v>0</v>
      </c>
      <c r="E22" s="545" t="e">
        <f t="shared" si="13"/>
        <v>#DIV/0!</v>
      </c>
      <c r="F22" s="440">
        <f t="shared" si="14"/>
        <v>0</v>
      </c>
      <c r="G22" s="440">
        <f t="shared" si="14"/>
        <v>0</v>
      </c>
      <c r="H22" s="440">
        <f>IF(C22&lt;1,F22*C22*'17.1.PIV 4. piel. turpinājums'!$C$22,0)</f>
        <v>0</v>
      </c>
      <c r="I22" s="440">
        <v>0</v>
      </c>
      <c r="J22" s="440">
        <v>0</v>
      </c>
      <c r="K22" s="440">
        <v>0</v>
      </c>
      <c r="L22" s="440">
        <v>0</v>
      </c>
      <c r="M22" s="440">
        <v>0</v>
      </c>
      <c r="N22" s="440">
        <v>0</v>
      </c>
      <c r="O22" s="440">
        <v>0</v>
      </c>
      <c r="P22" s="440">
        <v>0</v>
      </c>
      <c r="Q22" s="440">
        <v>0</v>
      </c>
      <c r="R22" s="440">
        <v>0</v>
      </c>
      <c r="S22" s="440">
        <v>0</v>
      </c>
      <c r="T22" s="440">
        <v>0</v>
      </c>
      <c r="U22" s="440">
        <v>0</v>
      </c>
      <c r="V22" s="440">
        <v>0</v>
      </c>
      <c r="W22" s="440">
        <v>0</v>
      </c>
      <c r="X22" s="440">
        <v>0</v>
      </c>
      <c r="Y22" s="440">
        <v>0</v>
      </c>
      <c r="Z22" s="440">
        <v>0</v>
      </c>
      <c r="AF22" s="419"/>
      <c r="AG22" s="419"/>
      <c r="AH22" s="419"/>
      <c r="AI22" s="419"/>
      <c r="AJ22" s="419"/>
      <c r="AK22" s="419"/>
      <c r="AL22" s="419"/>
      <c r="AM22" s="419"/>
      <c r="AN22" s="419"/>
      <c r="AO22" s="419"/>
      <c r="AP22" s="419"/>
      <c r="AQ22" s="419"/>
      <c r="AR22" s="419"/>
      <c r="AS22" s="419"/>
      <c r="AT22" s="419"/>
      <c r="AU22" s="419"/>
    </row>
    <row r="23" spans="1:69" s="69" customFormat="1" ht="25.5">
      <c r="A23" s="546" t="s">
        <v>475</v>
      </c>
      <c r="B23" s="438" t="s">
        <v>460</v>
      </c>
      <c r="C23" s="457">
        <v>1</v>
      </c>
      <c r="D23" s="440">
        <f t="shared" si="10"/>
        <v>0</v>
      </c>
      <c r="E23" s="545" t="e">
        <f t="shared" si="13"/>
        <v>#DIV/0!</v>
      </c>
      <c r="F23" s="440">
        <f t="shared" si="14"/>
        <v>0</v>
      </c>
      <c r="G23" s="440">
        <f t="shared" si="14"/>
        <v>0</v>
      </c>
      <c r="H23" s="440">
        <f>IF(C23&lt;=1,F23*C23,0)</f>
        <v>0</v>
      </c>
      <c r="I23" s="474"/>
      <c r="J23" s="474"/>
      <c r="K23" s="474"/>
      <c r="L23" s="474"/>
      <c r="M23" s="474"/>
      <c r="N23" s="474"/>
      <c r="O23" s="474"/>
      <c r="P23" s="474"/>
      <c r="Q23" s="474"/>
      <c r="R23" s="474"/>
      <c r="S23" s="474"/>
      <c r="T23" s="474"/>
      <c r="U23" s="474"/>
      <c r="V23" s="474"/>
      <c r="W23" s="474"/>
      <c r="X23" s="474"/>
      <c r="Y23" s="474"/>
      <c r="Z23" s="474"/>
      <c r="AF23" s="419"/>
      <c r="AG23" s="419"/>
      <c r="AH23" s="419"/>
      <c r="AI23" s="419"/>
      <c r="AJ23" s="419"/>
      <c r="AK23" s="419"/>
      <c r="AL23" s="419"/>
      <c r="AM23" s="419"/>
      <c r="AN23" s="419"/>
      <c r="AO23" s="419"/>
      <c r="AP23" s="419"/>
      <c r="AQ23" s="419"/>
      <c r="AR23" s="419"/>
      <c r="AS23" s="419"/>
      <c r="AT23" s="419"/>
      <c r="AU23" s="419"/>
    </row>
    <row r="24" spans="1:69">
      <c r="A24" s="423">
        <v>13</v>
      </c>
      <c r="B24" s="424" t="s">
        <v>256</v>
      </c>
      <c r="C24" s="457">
        <v>0.85</v>
      </c>
      <c r="D24" s="428">
        <f t="shared" si="10"/>
        <v>0</v>
      </c>
      <c r="E24" s="533" t="e">
        <f>D24/$D$28</f>
        <v>#DIV/0!</v>
      </c>
      <c r="F24" s="428">
        <f t="shared" si="7"/>
        <v>0</v>
      </c>
      <c r="G24" s="428">
        <f t="shared" si="7"/>
        <v>0</v>
      </c>
      <c r="H24" s="428">
        <f>IF(C24&lt;1,F24*C24*'17.1.PIV 4. piel. turpinājums'!$C$22,0)</f>
        <v>0</v>
      </c>
      <c r="I24" s="435">
        <v>0</v>
      </c>
      <c r="J24" s="435">
        <v>0</v>
      </c>
      <c r="K24" s="435">
        <v>0</v>
      </c>
      <c r="L24" s="435">
        <v>0</v>
      </c>
      <c r="M24" s="435">
        <v>0</v>
      </c>
      <c r="N24" s="435">
        <v>0</v>
      </c>
      <c r="O24" s="435">
        <v>0</v>
      </c>
      <c r="P24" s="435">
        <v>0</v>
      </c>
      <c r="Q24" s="435">
        <v>0</v>
      </c>
      <c r="R24" s="435">
        <v>0</v>
      </c>
      <c r="S24" s="435">
        <v>0</v>
      </c>
      <c r="T24" s="435">
        <v>0</v>
      </c>
      <c r="U24" s="435">
        <v>0</v>
      </c>
      <c r="V24" s="435">
        <v>0</v>
      </c>
      <c r="W24" s="435">
        <v>0</v>
      </c>
      <c r="X24" s="435">
        <v>0</v>
      </c>
      <c r="Y24" s="435">
        <v>0</v>
      </c>
      <c r="Z24" s="435">
        <v>0</v>
      </c>
      <c r="AF24" s="419"/>
      <c r="AG24" s="419"/>
      <c r="AH24" s="419"/>
      <c r="AI24" s="419"/>
      <c r="AJ24" s="419"/>
      <c r="AK24" s="419"/>
      <c r="AL24" s="419"/>
      <c r="AM24" s="419"/>
      <c r="AN24" s="419"/>
      <c r="AO24" s="419"/>
      <c r="AP24" s="419"/>
      <c r="AQ24" s="419"/>
      <c r="AR24" s="419"/>
      <c r="AS24" s="419"/>
      <c r="AT24" s="419"/>
      <c r="AU24" s="419"/>
    </row>
    <row r="25" spans="1:69">
      <c r="A25" s="423">
        <v>15</v>
      </c>
      <c r="B25" s="424" t="s">
        <v>258</v>
      </c>
      <c r="C25" s="457"/>
      <c r="D25" s="428">
        <f t="shared" si="10"/>
        <v>0</v>
      </c>
      <c r="E25" s="533" t="e">
        <f>D25/$D$28</f>
        <v>#DIV/0!</v>
      </c>
      <c r="F25" s="428">
        <f>ROUND(I25+K25+M25+O25+Q25+S25+U25+W25+Y25,2)</f>
        <v>0</v>
      </c>
      <c r="G25" s="428">
        <f>ROUND(J25+L25+N25+P25+R25+T25+V25+X25+Z25,2)</f>
        <v>0</v>
      </c>
      <c r="H25" s="428">
        <f>SUM(H26:H27)</f>
        <v>0</v>
      </c>
      <c r="I25" s="428">
        <f>SUM(I26:I27)</f>
        <v>0</v>
      </c>
      <c r="J25" s="428">
        <f t="shared" ref="J25:Z25" si="16">SUM(J26:J27)</f>
        <v>0</v>
      </c>
      <c r="K25" s="428">
        <f t="shared" si="16"/>
        <v>0</v>
      </c>
      <c r="L25" s="428">
        <f t="shared" si="16"/>
        <v>0</v>
      </c>
      <c r="M25" s="428">
        <f t="shared" si="16"/>
        <v>0</v>
      </c>
      <c r="N25" s="428">
        <f t="shared" si="16"/>
        <v>0</v>
      </c>
      <c r="O25" s="428">
        <f t="shared" si="16"/>
        <v>0</v>
      </c>
      <c r="P25" s="428">
        <f t="shared" si="16"/>
        <v>0</v>
      </c>
      <c r="Q25" s="428">
        <f t="shared" si="16"/>
        <v>0</v>
      </c>
      <c r="R25" s="428">
        <f t="shared" si="16"/>
        <v>0</v>
      </c>
      <c r="S25" s="428">
        <f t="shared" si="16"/>
        <v>0</v>
      </c>
      <c r="T25" s="428">
        <f t="shared" si="16"/>
        <v>0</v>
      </c>
      <c r="U25" s="428">
        <f t="shared" si="16"/>
        <v>0</v>
      </c>
      <c r="V25" s="428">
        <f t="shared" si="16"/>
        <v>0</v>
      </c>
      <c r="W25" s="428">
        <f t="shared" si="16"/>
        <v>0</v>
      </c>
      <c r="X25" s="428">
        <f t="shared" si="16"/>
        <v>0</v>
      </c>
      <c r="Y25" s="428">
        <f t="shared" si="16"/>
        <v>0</v>
      </c>
      <c r="Z25" s="428">
        <f t="shared" si="16"/>
        <v>0</v>
      </c>
      <c r="AF25" s="419"/>
      <c r="AG25" s="419"/>
      <c r="AH25" s="419"/>
      <c r="AI25" s="419"/>
      <c r="AJ25" s="419"/>
      <c r="AK25" s="419"/>
      <c r="AL25" s="419"/>
      <c r="AM25" s="419"/>
      <c r="AN25" s="419"/>
      <c r="AO25" s="419"/>
      <c r="AP25" s="419"/>
      <c r="AQ25" s="419"/>
      <c r="AR25" s="419"/>
      <c r="AS25" s="419"/>
      <c r="AT25" s="419"/>
      <c r="AU25" s="419"/>
    </row>
    <row r="26" spans="1:69">
      <c r="A26" s="437" t="s">
        <v>476</v>
      </c>
      <c r="B26" s="438" t="s">
        <v>523</v>
      </c>
      <c r="C26" s="457">
        <v>0.85</v>
      </c>
      <c r="D26" s="439">
        <f t="shared" si="10"/>
        <v>0</v>
      </c>
      <c r="E26" s="533" t="e">
        <f>D26/$D$28</f>
        <v>#DIV/0!</v>
      </c>
      <c r="F26" s="439">
        <f t="shared" ref="F26:G27" si="17">ROUND(I26+K26+M26+O26+Q26+S26+U26+W26+Y26,2)</f>
        <v>0</v>
      </c>
      <c r="G26" s="439">
        <f t="shared" si="17"/>
        <v>0</v>
      </c>
      <c r="H26" s="439">
        <f>IF(C26&lt;1,F26*C26,0)</f>
        <v>0</v>
      </c>
      <c r="I26" s="440">
        <v>0</v>
      </c>
      <c r="J26" s="474"/>
      <c r="K26" s="440">
        <v>0</v>
      </c>
      <c r="L26" s="474"/>
      <c r="M26" s="440">
        <v>0</v>
      </c>
      <c r="N26" s="474"/>
      <c r="O26" s="440">
        <v>0</v>
      </c>
      <c r="P26" s="474"/>
      <c r="Q26" s="440">
        <v>0</v>
      </c>
      <c r="R26" s="474"/>
      <c r="S26" s="440">
        <v>0</v>
      </c>
      <c r="T26" s="474"/>
      <c r="U26" s="440">
        <v>0</v>
      </c>
      <c r="V26" s="474"/>
      <c r="W26" s="440">
        <v>0</v>
      </c>
      <c r="X26" s="474"/>
      <c r="Y26" s="440">
        <v>0</v>
      </c>
      <c r="Z26" s="474"/>
      <c r="AF26" s="419"/>
      <c r="AG26" s="419"/>
      <c r="AH26" s="419"/>
      <c r="AI26" s="419"/>
      <c r="AJ26" s="419"/>
      <c r="AK26" s="419"/>
      <c r="AL26" s="419"/>
      <c r="AM26" s="419"/>
      <c r="AN26" s="419"/>
      <c r="AO26" s="419"/>
      <c r="AP26" s="419"/>
      <c r="AQ26" s="419"/>
      <c r="AR26" s="419"/>
      <c r="AS26" s="419"/>
      <c r="AT26" s="419"/>
      <c r="AU26" s="419"/>
    </row>
    <row r="27" spans="1:69">
      <c r="A27" s="437" t="s">
        <v>477</v>
      </c>
      <c r="B27" s="438" t="s">
        <v>525</v>
      </c>
      <c r="C27" s="457">
        <v>0.85</v>
      </c>
      <c r="D27" s="439">
        <f t="shared" si="10"/>
        <v>0</v>
      </c>
      <c r="E27" s="533" t="e">
        <f>D27/$D$28</f>
        <v>#DIV/0!</v>
      </c>
      <c r="F27" s="439">
        <f t="shared" si="17"/>
        <v>0</v>
      </c>
      <c r="G27" s="439">
        <f t="shared" si="17"/>
        <v>0</v>
      </c>
      <c r="H27" s="439">
        <f>IF(C27&lt;1,F27*C27*'17.1.PIV 4. piel. turpinājums'!$C$22,0)</f>
        <v>0</v>
      </c>
      <c r="I27" s="440">
        <v>0</v>
      </c>
      <c r="J27" s="531"/>
      <c r="K27" s="440">
        <v>0</v>
      </c>
      <c r="L27" s="531"/>
      <c r="M27" s="440">
        <v>0</v>
      </c>
      <c r="N27" s="531"/>
      <c r="O27" s="440">
        <v>0</v>
      </c>
      <c r="P27" s="531"/>
      <c r="Q27" s="440">
        <v>0</v>
      </c>
      <c r="R27" s="531"/>
      <c r="S27" s="440">
        <v>0</v>
      </c>
      <c r="T27" s="531"/>
      <c r="U27" s="440">
        <v>0</v>
      </c>
      <c r="V27" s="531"/>
      <c r="W27" s="440">
        <v>0</v>
      </c>
      <c r="X27" s="531"/>
      <c r="Y27" s="440">
        <v>0</v>
      </c>
      <c r="Z27" s="531"/>
      <c r="AF27" s="419"/>
      <c r="AG27" s="419"/>
      <c r="AH27" s="419"/>
      <c r="AI27" s="419"/>
      <c r="AJ27" s="419"/>
      <c r="AK27" s="419"/>
      <c r="AL27" s="419"/>
      <c r="AM27" s="419"/>
      <c r="AN27" s="419"/>
      <c r="AO27" s="419"/>
      <c r="AP27" s="419"/>
      <c r="AQ27" s="419"/>
      <c r="AR27" s="419"/>
      <c r="AS27" s="419"/>
      <c r="AT27" s="419"/>
      <c r="AU27" s="419"/>
    </row>
    <row r="28" spans="1:69">
      <c r="A28" s="554"/>
      <c r="B28" s="424" t="s">
        <v>152</v>
      </c>
      <c r="C28" s="555">
        <v>0.85</v>
      </c>
      <c r="D28" s="428">
        <f>D5+D6+D9+D10+D19+D20+D21+D24+D25</f>
        <v>0</v>
      </c>
      <c r="E28" s="556" t="e">
        <f>D28/$D$28</f>
        <v>#DIV/0!</v>
      </c>
      <c r="F28" s="428">
        <f>F5+F6+F9+F10+F19+F20+F21+F24+F25</f>
        <v>0</v>
      </c>
      <c r="G28" s="428">
        <f>G5+G6+G9+G10+G19+G20+G21+G24+G25</f>
        <v>0</v>
      </c>
      <c r="H28" s="428">
        <f>H5+H6+H9+H10+H19+H20+H21+H24+H25</f>
        <v>0</v>
      </c>
      <c r="I28" s="428">
        <f>I5+I6+I9+I10+I19+I20+I21+I24+I25</f>
        <v>0</v>
      </c>
      <c r="J28" s="428">
        <f t="shared" ref="J28:Z28" si="18">J5+J6+J9+J10+J19+J20+J21+J24+J25</f>
        <v>0</v>
      </c>
      <c r="K28" s="428">
        <f t="shared" si="18"/>
        <v>0</v>
      </c>
      <c r="L28" s="428">
        <f t="shared" si="18"/>
        <v>0</v>
      </c>
      <c r="M28" s="428">
        <f t="shared" si="18"/>
        <v>0</v>
      </c>
      <c r="N28" s="428">
        <f t="shared" si="18"/>
        <v>0</v>
      </c>
      <c r="O28" s="428">
        <f t="shared" si="18"/>
        <v>0</v>
      </c>
      <c r="P28" s="428">
        <f t="shared" si="18"/>
        <v>0</v>
      </c>
      <c r="Q28" s="428">
        <f t="shared" si="18"/>
        <v>0</v>
      </c>
      <c r="R28" s="428">
        <f t="shared" si="18"/>
        <v>0</v>
      </c>
      <c r="S28" s="428">
        <f t="shared" si="18"/>
        <v>0</v>
      </c>
      <c r="T28" s="428">
        <f t="shared" si="18"/>
        <v>0</v>
      </c>
      <c r="U28" s="428">
        <f t="shared" si="18"/>
        <v>0</v>
      </c>
      <c r="V28" s="428">
        <f t="shared" si="18"/>
        <v>0</v>
      </c>
      <c r="W28" s="428">
        <f t="shared" si="18"/>
        <v>0</v>
      </c>
      <c r="X28" s="428">
        <f t="shared" si="18"/>
        <v>0</v>
      </c>
      <c r="Y28" s="428">
        <f t="shared" si="18"/>
        <v>0</v>
      </c>
      <c r="Z28" s="428">
        <f t="shared" si="18"/>
        <v>0</v>
      </c>
      <c r="AF28" s="419"/>
      <c r="AG28" s="419"/>
      <c r="AH28" s="419"/>
      <c r="AI28" s="419"/>
      <c r="AJ28" s="419"/>
      <c r="AK28" s="419"/>
      <c r="AL28" s="419"/>
      <c r="AM28" s="419"/>
      <c r="AN28" s="419"/>
      <c r="AO28" s="419"/>
      <c r="AP28" s="419"/>
      <c r="AQ28" s="419"/>
      <c r="AR28" s="419"/>
      <c r="AS28" s="419"/>
      <c r="AT28" s="419"/>
      <c r="AU28" s="419"/>
    </row>
    <row r="29" spans="1:69" s="454" customFormat="1">
      <c r="A29" s="448"/>
      <c r="B29" s="449"/>
      <c r="C29" s="450"/>
      <c r="D29" s="451"/>
      <c r="E29" s="452"/>
      <c r="F29" s="451"/>
      <c r="G29" s="451"/>
      <c r="H29" s="451"/>
      <c r="I29" s="451"/>
      <c r="J29" s="451"/>
      <c r="K29" s="451"/>
      <c r="L29" s="451"/>
      <c r="M29" s="451"/>
      <c r="N29" s="451"/>
      <c r="O29" s="451"/>
      <c r="P29" s="451"/>
      <c r="Q29" s="451"/>
      <c r="R29" s="451"/>
      <c r="S29" s="451"/>
      <c r="T29" s="451"/>
      <c r="U29" s="451"/>
      <c r="V29" s="451"/>
      <c r="W29" s="451"/>
      <c r="X29" s="451"/>
      <c r="Y29" s="451"/>
      <c r="Z29" s="451"/>
      <c r="AA29" s="77"/>
      <c r="AB29" s="77"/>
      <c r="AC29" s="77"/>
      <c r="AD29" s="77"/>
      <c r="AE29" s="77"/>
      <c r="AF29" s="453"/>
      <c r="AG29" s="453"/>
      <c r="AH29" s="453"/>
      <c r="AI29" s="453"/>
      <c r="AJ29" s="453"/>
      <c r="AK29" s="453"/>
      <c r="AL29" s="453"/>
      <c r="AM29" s="453"/>
      <c r="AN29" s="453"/>
      <c r="AO29" s="453"/>
      <c r="AP29" s="453"/>
      <c r="AQ29" s="453"/>
      <c r="AR29" s="453"/>
      <c r="AS29" s="453"/>
      <c r="AT29" s="453"/>
      <c r="AU29" s="453"/>
      <c r="AV29" s="77"/>
      <c r="AW29" s="77"/>
      <c r="AX29" s="77"/>
      <c r="AY29" s="77"/>
      <c r="AZ29" s="77"/>
      <c r="BA29" s="77"/>
      <c r="BB29" s="77"/>
      <c r="BC29" s="77"/>
      <c r="BD29" s="77"/>
      <c r="BE29" s="77"/>
      <c r="BF29" s="77"/>
      <c r="BG29" s="77"/>
      <c r="BH29" s="77"/>
      <c r="BI29" s="77"/>
      <c r="BJ29" s="77"/>
      <c r="BK29" s="77"/>
      <c r="BL29" s="77"/>
      <c r="BM29" s="77"/>
      <c r="BN29" s="77"/>
      <c r="BO29" s="77"/>
      <c r="BP29" s="77"/>
      <c r="BQ29" s="77"/>
    </row>
    <row r="30" spans="1:69" s="69" customFormat="1">
      <c r="A30" s="455"/>
      <c r="B30" s="456" t="s">
        <v>404</v>
      </c>
      <c r="C30" s="457"/>
      <c r="D30" s="435"/>
      <c r="E30" s="458"/>
      <c r="F30" s="442"/>
      <c r="G30" s="442"/>
      <c r="H30" s="442">
        <f>SUM(I30:Z30)</f>
        <v>0</v>
      </c>
      <c r="I30" s="442">
        <f>$C$28*((SUM(I5:I6,I9,I12,I14:I20,I22,I24:I25)*'17.1.PIV 4. piel. turpinājums'!$C$22))+SUM(I13+I23)</f>
        <v>0</v>
      </c>
      <c r="J30" s="442" t="s">
        <v>447</v>
      </c>
      <c r="K30" s="442">
        <f>$C$28*((SUM(K5:K6,K9,K12,K14:K20,K22,K24:K25)*'17.1.PIV 4. piel. turpinājums'!$C$22))+SUM(K13+K23)</f>
        <v>0</v>
      </c>
      <c r="L30" s="442" t="s">
        <v>447</v>
      </c>
      <c r="M30" s="442">
        <f>$C$28*((SUM(M5:M6,M9,M12,M14:M20,M22,M24:M25)*'17.1.PIV 4. piel. turpinājums'!$C$22))+SUM(M13+M23)</f>
        <v>0</v>
      </c>
      <c r="N30" s="442" t="s">
        <v>447</v>
      </c>
      <c r="O30" s="442">
        <f>$C$28*((SUM(O5:O6,O9,O12,O14:O20,O22,O24:O25)*'17.1.PIV 4. piel. turpinājums'!$C$22))+SUM(O13+O23)</f>
        <v>0</v>
      </c>
      <c r="P30" s="442" t="s">
        <v>447</v>
      </c>
      <c r="Q30" s="442">
        <f>$C$28*((SUM(Q5:Q6,Q9,Q12,Q14:Q20,Q22,Q24:Q25)*'17.1.PIV 4. piel. turpinājums'!$C$22))+SUM(Q13+Q23)</f>
        <v>0</v>
      </c>
      <c r="R30" s="442" t="s">
        <v>447</v>
      </c>
      <c r="S30" s="442">
        <f>$C$28*((SUM(S5:S6,S9,S12,S14:S20,S22,S24:S25)*'17.1.PIV 4. piel. turpinājums'!$C$22))+SUM(S13+S23)</f>
        <v>0</v>
      </c>
      <c r="T30" s="442" t="s">
        <v>447</v>
      </c>
      <c r="U30" s="442">
        <f>$C$28*((SUM(U5:U6,U9,U12,U14:U20,U22,U24:U25)*'17.1.PIV 4. piel. turpinājums'!$C$22))+SUM(U13+U23)</f>
        <v>0</v>
      </c>
      <c r="V30" s="442" t="s">
        <v>447</v>
      </c>
      <c r="W30" s="442">
        <f>$C$28*((SUM(W5:W6,W9,W12,W14:W20,W22,W24:W25)*'17.1.PIV 4. piel. turpinājums'!$C$22))+SUM(W13+W23)</f>
        <v>0</v>
      </c>
      <c r="X30" s="442" t="s">
        <v>447</v>
      </c>
      <c r="Y30" s="442">
        <f>$C$28*((SUM(Y5:Y6,Y9,Y12,Y14:Y20,Y22,Y24:Y25)*'17.1.PIV 4. piel. turpinājums'!$C$22))+SUM(Y13+Y23)</f>
        <v>0</v>
      </c>
      <c r="Z30" s="442" t="s">
        <v>447</v>
      </c>
      <c r="AF30" s="419"/>
      <c r="AG30" s="419"/>
      <c r="AH30" s="419"/>
      <c r="AI30" s="419"/>
      <c r="AJ30" s="419"/>
      <c r="AK30" s="419"/>
      <c r="AL30" s="419"/>
      <c r="AM30" s="419"/>
      <c r="AN30" s="419"/>
      <c r="AO30" s="419"/>
      <c r="AP30" s="419"/>
      <c r="AQ30" s="419"/>
      <c r="AR30" s="419"/>
      <c r="AS30" s="419"/>
      <c r="AT30" s="419"/>
      <c r="AU30" s="419"/>
    </row>
    <row r="31" spans="1:69" s="69" customFormat="1">
      <c r="A31" s="459"/>
      <c r="G31" s="218"/>
      <c r="H31" s="460"/>
      <c r="I31" s="419"/>
      <c r="J31" s="218"/>
      <c r="K31" s="218"/>
      <c r="L31" s="218"/>
      <c r="M31" s="218"/>
      <c r="N31" s="218"/>
      <c r="O31" s="218"/>
      <c r="P31" s="218"/>
      <c r="Q31" s="218"/>
      <c r="R31" s="218"/>
      <c r="S31" s="218"/>
      <c r="T31" s="218"/>
      <c r="U31" s="218"/>
      <c r="V31" s="218"/>
      <c r="W31" s="218"/>
      <c r="X31" s="218"/>
      <c r="Y31" s="218"/>
      <c r="Z31" s="218"/>
    </row>
    <row r="32" spans="1:69" s="69" customFormat="1">
      <c r="A32" s="459"/>
      <c r="B32" s="69" t="s">
        <v>455</v>
      </c>
      <c r="H32" s="77"/>
      <c r="I32" s="461"/>
      <c r="J32" s="461"/>
      <c r="K32" s="461"/>
      <c r="L32" s="461"/>
      <c r="M32" s="461"/>
      <c r="N32" s="461"/>
      <c r="O32" s="461"/>
      <c r="P32" s="461"/>
      <c r="Q32" s="461"/>
      <c r="R32" s="461"/>
      <c r="S32" s="461"/>
      <c r="T32" s="461"/>
      <c r="U32" s="461"/>
      <c r="V32" s="461"/>
      <c r="W32" s="461"/>
      <c r="X32" s="461"/>
      <c r="Y32" s="461"/>
      <c r="Z32" s="461"/>
      <c r="AA32" s="466"/>
    </row>
    <row r="33" spans="1:9" s="69" customFormat="1">
      <c r="A33" s="462"/>
      <c r="B33" s="69" t="s">
        <v>480</v>
      </c>
      <c r="I33" s="419"/>
    </row>
    <row r="34" spans="1:9" s="69" customFormat="1">
      <c r="A34" s="463"/>
      <c r="B34" s="69" t="s">
        <v>524</v>
      </c>
    </row>
    <row r="35" spans="1:9" s="69" customFormat="1">
      <c r="A35" s="463"/>
      <c r="B35" s="69" t="s">
        <v>673</v>
      </c>
    </row>
    <row r="36" spans="1:9" s="69" customFormat="1" ht="32.25" customHeight="1">
      <c r="A36" s="463"/>
    </row>
    <row r="37" spans="1:9" s="69" customFormat="1" ht="15.75">
      <c r="A37" s="464"/>
    </row>
    <row r="38" spans="1:9" s="69" customFormat="1" ht="15.75">
      <c r="A38" s="464"/>
    </row>
    <row r="39" spans="1:9" s="69" customFormat="1" ht="15.75">
      <c r="A39" s="464"/>
    </row>
    <row r="40" spans="1:9" s="69" customFormat="1"/>
    <row r="41" spans="1:9" s="69" customFormat="1"/>
    <row r="42" spans="1:9" s="69" customFormat="1"/>
    <row r="43" spans="1:9" s="69" customFormat="1">
      <c r="B43" s="419"/>
    </row>
    <row r="44" spans="1:9" s="69" customFormat="1">
      <c r="B44" s="419"/>
    </row>
    <row r="45" spans="1:9" s="69" customFormat="1">
      <c r="B45" s="465"/>
    </row>
    <row r="46" spans="1:9" s="69" customFormat="1"/>
    <row r="47" spans="1:9" s="69" customFormat="1"/>
    <row r="48" spans="1:9" s="69" customFormat="1"/>
    <row r="49" spans="5:5" s="69" customFormat="1">
      <c r="E49" s="466"/>
    </row>
    <row r="50" spans="5:5" s="69" customFormat="1"/>
    <row r="51" spans="5:5" s="69" customFormat="1"/>
    <row r="52" spans="5:5" s="69" customFormat="1"/>
    <row r="53" spans="5:5" s="69" customFormat="1"/>
    <row r="54" spans="5:5" s="69" customFormat="1"/>
    <row r="55" spans="5:5" s="69" customFormat="1"/>
    <row r="56" spans="5:5" s="69" customFormat="1"/>
    <row r="57" spans="5:5" s="69" customFormat="1"/>
    <row r="58" spans="5:5" s="69" customFormat="1"/>
    <row r="59" spans="5:5" s="69" customFormat="1"/>
    <row r="60" spans="5:5" s="69" customFormat="1"/>
    <row r="61" spans="5:5" s="69" customFormat="1"/>
    <row r="62" spans="5:5" s="69" customFormat="1"/>
    <row r="63" spans="5:5" s="69" customFormat="1"/>
    <row r="64" spans="5:5" s="69" customFormat="1"/>
    <row r="65" s="69" customFormat="1"/>
    <row r="66" s="69" customFormat="1"/>
    <row r="67" s="69" customFormat="1"/>
    <row r="68" s="69" customFormat="1"/>
    <row r="69" s="69" customFormat="1"/>
    <row r="70" s="69" customFormat="1"/>
    <row r="71" s="69" customFormat="1"/>
    <row r="72" s="69" customFormat="1"/>
    <row r="73" s="69" customFormat="1"/>
    <row r="74" s="69" customFormat="1"/>
    <row r="75" s="69" customFormat="1"/>
    <row r="76" s="69" customFormat="1"/>
    <row r="77" s="69" customFormat="1"/>
    <row r="78" s="69" customFormat="1"/>
    <row r="79" s="69" customFormat="1"/>
    <row r="80" s="69" customFormat="1"/>
    <row r="81" s="69" customFormat="1"/>
    <row r="82" s="69" customFormat="1"/>
    <row r="83" s="69" customFormat="1"/>
    <row r="84" s="69" customFormat="1"/>
    <row r="85" s="69" customFormat="1"/>
    <row r="86" s="69" customFormat="1"/>
    <row r="87" s="69" customFormat="1"/>
    <row r="88" s="69" customFormat="1"/>
    <row r="89" s="69" customFormat="1"/>
    <row r="90" s="69" customFormat="1"/>
    <row r="91" s="69" customFormat="1"/>
    <row r="92" s="69" customFormat="1"/>
    <row r="93" s="69" customFormat="1"/>
    <row r="94" s="69" customFormat="1"/>
    <row r="95" s="69" customFormat="1"/>
    <row r="96" s="69" customFormat="1"/>
    <row r="97" s="69" customFormat="1"/>
    <row r="98" s="69" customFormat="1"/>
    <row r="99" s="69" customFormat="1"/>
    <row r="100" s="69" customFormat="1"/>
    <row r="101" s="69" customFormat="1"/>
    <row r="102" s="69" customFormat="1"/>
    <row r="103" s="69" customFormat="1"/>
    <row r="104" s="69" customFormat="1"/>
    <row r="105" s="69" customFormat="1"/>
    <row r="106" s="69" customFormat="1"/>
    <row r="107" s="69" customFormat="1"/>
    <row r="108" s="69" customFormat="1"/>
    <row r="109" s="69" customFormat="1"/>
    <row r="110" s="69" customFormat="1"/>
    <row r="111" s="69" customFormat="1"/>
    <row r="112" s="69" customFormat="1"/>
    <row r="113" s="69" customFormat="1"/>
    <row r="114" s="69" customFormat="1"/>
    <row r="115" s="69" customFormat="1"/>
    <row r="116" s="69" customFormat="1"/>
    <row r="117" s="69" customFormat="1"/>
    <row r="118" s="69" customFormat="1"/>
    <row r="119" s="69" customFormat="1"/>
    <row r="120" s="69" customFormat="1"/>
    <row r="121" s="69" customFormat="1"/>
    <row r="122" s="69" customFormat="1"/>
    <row r="123" s="69" customFormat="1"/>
    <row r="124" s="69" customFormat="1"/>
    <row r="125" s="69" customFormat="1"/>
    <row r="126" s="69" customFormat="1"/>
    <row r="127" s="69" customFormat="1"/>
    <row r="128" s="69" customFormat="1"/>
    <row r="129" s="69" customFormat="1"/>
    <row r="130" s="69" customFormat="1"/>
    <row r="131" s="69" customFormat="1"/>
    <row r="132" s="69" customFormat="1"/>
    <row r="133" s="69" customFormat="1"/>
    <row r="134" s="69" customFormat="1"/>
    <row r="135" s="69" customFormat="1"/>
    <row r="136" s="69" customFormat="1"/>
    <row r="137" s="69" customFormat="1"/>
    <row r="138" s="69" customFormat="1"/>
    <row r="139" s="69" customFormat="1"/>
    <row r="140" s="69" customFormat="1"/>
    <row r="141" s="69" customFormat="1"/>
    <row r="142" s="69" customFormat="1"/>
    <row r="143" s="69" customFormat="1"/>
    <row r="144" s="69" customFormat="1"/>
    <row r="145" s="69" customFormat="1"/>
    <row r="146" s="69" customFormat="1"/>
    <row r="147" s="69" customFormat="1"/>
    <row r="148" s="69" customFormat="1"/>
    <row r="149" s="69" customFormat="1"/>
    <row r="150" s="69" customFormat="1"/>
    <row r="151" s="69" customFormat="1"/>
    <row r="152" s="69" customFormat="1"/>
    <row r="153" s="69" customFormat="1"/>
    <row r="154" s="69" customFormat="1"/>
    <row r="155" s="69" customFormat="1"/>
    <row r="156" s="69" customFormat="1"/>
    <row r="157" s="69" customFormat="1"/>
    <row r="158" s="69" customFormat="1"/>
    <row r="159" s="69" customFormat="1"/>
    <row r="160" s="69" customFormat="1"/>
    <row r="161" s="69" customFormat="1"/>
    <row r="162" s="69" customFormat="1"/>
    <row r="163" s="69" customFormat="1"/>
    <row r="164" s="69" customFormat="1"/>
    <row r="165" s="69" customFormat="1"/>
    <row r="166" s="69" customFormat="1"/>
    <row r="167" s="69" customFormat="1"/>
    <row r="168" s="69" customFormat="1"/>
    <row r="169" s="69" customFormat="1"/>
    <row r="170" s="69" customFormat="1"/>
    <row r="171" s="69" customFormat="1"/>
    <row r="172" s="69" customFormat="1"/>
    <row r="173" s="69" customFormat="1"/>
    <row r="174" s="69" customFormat="1"/>
    <row r="175" s="69" customFormat="1"/>
    <row r="176" s="69" customFormat="1"/>
    <row r="177" s="69" customFormat="1"/>
    <row r="178" s="69" customFormat="1"/>
    <row r="179" s="69" customFormat="1"/>
    <row r="180" s="69" customFormat="1"/>
    <row r="181" s="69" customFormat="1"/>
    <row r="182" s="69" customFormat="1"/>
    <row r="183" s="69" customFormat="1"/>
    <row r="184" s="69" customFormat="1"/>
    <row r="185" s="69" customFormat="1"/>
    <row r="186" s="69" customFormat="1"/>
    <row r="187" s="69" customFormat="1"/>
    <row r="188" s="69" customFormat="1"/>
    <row r="189" s="69" customFormat="1"/>
    <row r="190" s="69" customFormat="1"/>
    <row r="191" s="69" customFormat="1"/>
    <row r="192" s="69" customFormat="1"/>
    <row r="193" s="69" customFormat="1"/>
    <row r="194" s="69" customFormat="1"/>
    <row r="195" s="69" customFormat="1"/>
    <row r="196" s="69" customFormat="1"/>
    <row r="197" s="69" customFormat="1"/>
    <row r="198" s="69" customFormat="1"/>
    <row r="199" s="69" customFormat="1"/>
    <row r="200" s="69" customFormat="1"/>
    <row r="201" s="69" customFormat="1"/>
    <row r="202" s="69" customFormat="1"/>
    <row r="203" s="69" customFormat="1"/>
    <row r="204" s="69" customFormat="1"/>
    <row r="205" s="69" customFormat="1"/>
    <row r="206" s="69" customFormat="1"/>
    <row r="207" s="69" customFormat="1"/>
    <row r="208" s="69" customFormat="1"/>
    <row r="209" s="69" customFormat="1"/>
    <row r="210" s="69" customFormat="1"/>
    <row r="211" s="69" customFormat="1"/>
    <row r="212" s="69" customFormat="1"/>
    <row r="213" s="69" customFormat="1"/>
    <row r="214" s="69" customFormat="1"/>
    <row r="215" s="69" customFormat="1"/>
    <row r="216" s="69" customFormat="1"/>
    <row r="217" s="69" customFormat="1"/>
    <row r="218" s="69" customFormat="1"/>
    <row r="219" s="69" customFormat="1"/>
    <row r="220" s="69" customFormat="1"/>
    <row r="221" s="69" customFormat="1"/>
    <row r="222" s="69" customFormat="1"/>
    <row r="223" s="69" customFormat="1"/>
    <row r="224" s="69" customFormat="1"/>
    <row r="225" s="69" customFormat="1"/>
    <row r="226" s="69" customFormat="1"/>
    <row r="227" s="69" customFormat="1"/>
    <row r="228" s="69" customFormat="1"/>
    <row r="229" s="69" customFormat="1"/>
    <row r="230" s="69" customFormat="1"/>
    <row r="231" s="69" customFormat="1"/>
    <row r="232" s="69" customFormat="1"/>
    <row r="233" s="69" customFormat="1"/>
    <row r="234" s="69" customFormat="1"/>
    <row r="235" s="69" customFormat="1"/>
    <row r="236" s="69" customFormat="1"/>
    <row r="237" s="69" customFormat="1"/>
    <row r="238" s="69" customFormat="1"/>
    <row r="239" s="69" customFormat="1"/>
    <row r="240" s="69" customFormat="1"/>
    <row r="241" s="69" customFormat="1"/>
    <row r="242" s="69" customFormat="1"/>
    <row r="243" s="69" customFormat="1"/>
    <row r="244" s="69" customFormat="1"/>
    <row r="245" s="69" customFormat="1"/>
    <row r="246" s="69" customFormat="1"/>
    <row r="247" s="69" customFormat="1"/>
    <row r="248" s="69" customFormat="1"/>
    <row r="249" s="69" customFormat="1"/>
    <row r="250" s="69" customFormat="1"/>
    <row r="251" s="69" customFormat="1"/>
    <row r="252" s="69" customFormat="1"/>
    <row r="253" s="69" customFormat="1"/>
    <row r="254" s="69" customFormat="1"/>
    <row r="255" s="69" customFormat="1"/>
    <row r="256" s="69" customFormat="1"/>
    <row r="257" s="69" customFormat="1"/>
    <row r="258" s="69" customFormat="1"/>
    <row r="259" s="69" customFormat="1"/>
    <row r="260" s="69" customFormat="1"/>
    <row r="261" s="69" customFormat="1"/>
    <row r="262" s="69" customFormat="1"/>
    <row r="263" s="69" customFormat="1"/>
    <row r="264" s="69" customFormat="1"/>
    <row r="265" s="69" customFormat="1"/>
    <row r="266" s="69" customFormat="1"/>
    <row r="267" s="69" customFormat="1"/>
    <row r="268" s="69" customFormat="1"/>
    <row r="269" s="69" customFormat="1"/>
    <row r="270" s="69" customFormat="1"/>
    <row r="271" s="69" customFormat="1"/>
    <row r="272" s="69" customFormat="1"/>
    <row r="273" s="69" customFormat="1"/>
    <row r="274" s="69" customFormat="1"/>
    <row r="275" s="69" customFormat="1"/>
    <row r="276" s="69" customFormat="1"/>
    <row r="277" s="69" customFormat="1"/>
    <row r="278" s="69" customFormat="1"/>
    <row r="279" s="69" customFormat="1"/>
    <row r="280" s="69" customFormat="1"/>
    <row r="281" s="69" customFormat="1"/>
    <row r="282" s="69" customFormat="1"/>
    <row r="283" s="69" customFormat="1"/>
    <row r="284" s="69" customFormat="1"/>
    <row r="285" s="69" customFormat="1"/>
    <row r="286" s="69" customFormat="1"/>
    <row r="287" s="69" customFormat="1"/>
    <row r="288" s="69" customFormat="1"/>
    <row r="289" s="69" customFormat="1"/>
    <row r="290" s="69" customFormat="1"/>
    <row r="291" s="69" customFormat="1"/>
    <row r="292" s="69" customFormat="1"/>
    <row r="293" s="69" customFormat="1"/>
    <row r="294" s="69" customFormat="1"/>
    <row r="295" s="69" customFormat="1"/>
    <row r="296" s="69" customFormat="1"/>
    <row r="297" s="69" customFormat="1"/>
    <row r="298" s="69" customFormat="1"/>
    <row r="299" s="69" customFormat="1"/>
    <row r="300" s="69" customFormat="1"/>
    <row r="301" s="69" customFormat="1"/>
    <row r="302" s="69" customFormat="1"/>
    <row r="303" s="69" customFormat="1"/>
    <row r="304" s="69" customFormat="1"/>
    <row r="305" s="69" customFormat="1"/>
    <row r="306" s="69" customFormat="1"/>
    <row r="307" s="69" customFormat="1"/>
    <row r="308" s="69" customFormat="1"/>
    <row r="309" s="69" customFormat="1"/>
    <row r="310" s="69" customFormat="1"/>
    <row r="311" s="69" customFormat="1"/>
    <row r="312" s="69" customFormat="1"/>
    <row r="313" s="69" customFormat="1"/>
    <row r="314" s="69" customFormat="1"/>
    <row r="315" s="69" customFormat="1"/>
    <row r="316" s="69" customFormat="1"/>
    <row r="317" s="69" customFormat="1"/>
    <row r="318" s="69" customFormat="1"/>
    <row r="319" s="69" customFormat="1"/>
    <row r="320" s="69" customFormat="1"/>
    <row r="321" s="69" customFormat="1"/>
    <row r="322" s="69" customFormat="1"/>
    <row r="323" s="69" customFormat="1"/>
    <row r="324" s="69" customFormat="1"/>
    <row r="325" s="69" customFormat="1"/>
    <row r="326" s="69" customFormat="1"/>
    <row r="327" s="69" customFormat="1"/>
    <row r="328" s="69" customFormat="1"/>
    <row r="329" s="69" customFormat="1"/>
    <row r="330" s="69" customFormat="1"/>
    <row r="331" s="69" customFormat="1"/>
    <row r="332" s="69" customFormat="1"/>
    <row r="333" s="69" customFormat="1"/>
    <row r="334" s="69" customFormat="1"/>
    <row r="335" s="69" customFormat="1"/>
    <row r="336" s="69" customFormat="1"/>
    <row r="337" s="69" customFormat="1"/>
    <row r="338" s="69" customFormat="1"/>
    <row r="339" s="69" customFormat="1"/>
    <row r="340" s="69" customFormat="1"/>
    <row r="341" s="69" customFormat="1"/>
    <row r="342" s="69" customFormat="1"/>
    <row r="343" s="69" customFormat="1"/>
    <row r="344" s="69" customFormat="1"/>
    <row r="345" s="69" customFormat="1"/>
    <row r="346" s="69" customFormat="1"/>
    <row r="347" s="69" customFormat="1"/>
    <row r="348" s="69" customFormat="1"/>
    <row r="349" s="69" customFormat="1"/>
    <row r="350" s="69" customFormat="1"/>
    <row r="351" s="69" customFormat="1"/>
    <row r="352" s="69" customFormat="1"/>
    <row r="353" s="69" customFormat="1"/>
    <row r="354" s="69" customFormat="1"/>
    <row r="355" s="69" customFormat="1"/>
    <row r="356" s="69" customFormat="1"/>
    <row r="357" s="69" customFormat="1"/>
    <row r="358" s="69" customFormat="1"/>
    <row r="359" s="69" customFormat="1"/>
    <row r="360" s="69" customFormat="1"/>
    <row r="361" s="69" customFormat="1"/>
    <row r="362" s="69" customFormat="1"/>
    <row r="363" s="69" customFormat="1"/>
    <row r="364" s="69" customFormat="1"/>
    <row r="365" s="69" customFormat="1"/>
    <row r="366" s="69" customFormat="1"/>
    <row r="367" s="69" customFormat="1"/>
    <row r="368" s="69" customFormat="1"/>
    <row r="369" s="69" customFormat="1"/>
    <row r="370" s="69" customFormat="1"/>
    <row r="371" s="69" customFormat="1"/>
    <row r="372" s="69" customFormat="1"/>
    <row r="373" s="69" customFormat="1"/>
    <row r="374" s="69" customFormat="1"/>
    <row r="375" s="69" customFormat="1"/>
    <row r="376" s="69" customFormat="1"/>
    <row r="377" s="69" customFormat="1"/>
    <row r="378" s="69" customFormat="1"/>
    <row r="379" s="69" customFormat="1"/>
    <row r="380" s="69" customFormat="1"/>
    <row r="381" s="69" customFormat="1"/>
    <row r="382" s="69" customFormat="1"/>
    <row r="383" s="69" customFormat="1"/>
    <row r="384" s="69" customFormat="1"/>
    <row r="385" s="69" customFormat="1"/>
    <row r="386" s="69" customFormat="1"/>
    <row r="387" s="69" customFormat="1"/>
    <row r="388" s="69" customFormat="1"/>
    <row r="389" s="69" customFormat="1"/>
    <row r="390" s="69" customFormat="1"/>
    <row r="391" s="69" customFormat="1"/>
    <row r="392" s="69" customFormat="1"/>
    <row r="393" s="69" customFormat="1"/>
    <row r="394" s="69" customFormat="1"/>
    <row r="395" s="69" customFormat="1"/>
    <row r="396" s="69" customFormat="1"/>
    <row r="397" s="69" customFormat="1"/>
    <row r="398" s="69" customFormat="1"/>
    <row r="399" s="69" customFormat="1"/>
    <row r="400" s="69" customFormat="1"/>
    <row r="401" s="69" customFormat="1"/>
    <row r="402" s="69" customFormat="1"/>
    <row r="403" s="69" customFormat="1"/>
    <row r="404" s="69" customFormat="1"/>
    <row r="405" s="69" customFormat="1"/>
  </sheetData>
  <sheetProtection password="9929" sheet="1" objects="1" scenarios="1" formatCells="0" formatColumns="0" formatRows="0"/>
  <dataConsolidate/>
  <mergeCells count="20">
    <mergeCell ref="A1:B1"/>
    <mergeCell ref="A3:A4"/>
    <mergeCell ref="B3:B4"/>
    <mergeCell ref="C3:C4"/>
    <mergeCell ref="D3:E3"/>
    <mergeCell ref="D1:V1"/>
    <mergeCell ref="Y3:Z3"/>
    <mergeCell ref="E2:G2"/>
    <mergeCell ref="C2:D2"/>
    <mergeCell ref="L2:O2"/>
    <mergeCell ref="P2:S2"/>
    <mergeCell ref="M3:N3"/>
    <mergeCell ref="O3:P3"/>
    <mergeCell ref="Q3:R3"/>
    <mergeCell ref="S3:T3"/>
    <mergeCell ref="U3:V3"/>
    <mergeCell ref="W3:X3"/>
    <mergeCell ref="F3:G3"/>
    <mergeCell ref="I3:J3"/>
    <mergeCell ref="K3:L3"/>
  </mergeCells>
  <conditionalFormatting sqref="D5:D6 F6:G6 H24:H27 H5:H10 H12:H20">
    <cfRule type="containsText" dxfId="69" priority="3" stopIfTrue="1" operator="containsText" text="PĀRSNIEGTAS IZMAKSAS">
      <formula>NOT(ISERROR(SEARCH("PĀRSNIEGTAS IZMAKSAS",D5)))</formula>
    </cfRule>
  </conditionalFormatting>
  <conditionalFormatting sqref="H22:H23">
    <cfRule type="containsText" dxfId="68" priority="2" stopIfTrue="1" operator="containsText" text="PĀRSNIEGTAS IZMAKSAS">
      <formula>NOT(ISERROR(SEARCH("PĀRSNIEGTAS IZMAKSAS",H22)))</formula>
    </cfRule>
  </conditionalFormatting>
  <conditionalFormatting sqref="M3:Z3">
    <cfRule type="cellIs" dxfId="67" priority="1" operator="equal">
      <formula>"x"</formula>
    </cfRule>
  </conditionalFormatting>
  <dataValidations count="2">
    <dataValidation allowBlank="1" showInputMessage="1" showErrorMessage="1" promptTitle="izveelies" sqref="C7:C9 C5 C11:C27"/>
    <dataValidation type="list" allowBlank="1" showInputMessage="1" showErrorMessage="1" prompt="Norādiet projekta sadarbības partneri - pašvaldību!_x000a__x000a__x000a_" sqref="E2:G2">
      <formula1>iesniedzejs</formula1>
    </dataValidation>
  </dataValidations>
  <pageMargins left="0.7" right="0.7" top="0.75" bottom="0.75" header="0.3" footer="0.3"/>
  <pageSetup paperSize="9" scale="3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16802" r:id="rId4" name="Drop Down 2">
              <controlPr defaultSize="0" autoLine="0" autoPict="0" altText="Tests">
                <anchor moveWithCells="1">
                  <from>
                    <xdr:col>7</xdr:col>
                    <xdr:colOff>257175</xdr:colOff>
                    <xdr:row>1</xdr:row>
                    <xdr:rowOff>85725</xdr:rowOff>
                  </from>
                  <to>
                    <xdr:col>10</xdr:col>
                    <xdr:colOff>323850</xdr:colOff>
                    <xdr:row>1</xdr:row>
                    <xdr:rowOff>381000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pageSetUpPr fitToPage="1"/>
  </sheetPr>
  <dimension ref="A1:BQ405"/>
  <sheetViews>
    <sheetView showGridLines="0" zoomScale="90" zoomScaleNormal="90" workbookViewId="0">
      <pane xSplit="2" ySplit="4" topLeftCell="C5" activePane="bottomRight" state="frozen"/>
      <selection activeCell="P23" sqref="P23"/>
      <selection pane="topRight" activeCell="P23" sqref="P23"/>
      <selection pane="bottomLeft" activeCell="P23" sqref="P23"/>
      <selection pane="bottomRight" activeCell="P23" sqref="P23"/>
    </sheetView>
  </sheetViews>
  <sheetFormatPr defaultRowHeight="12.75"/>
  <cols>
    <col min="1" max="1" width="5.42578125" style="39" customWidth="1"/>
    <col min="2" max="2" width="64.140625" style="39" customWidth="1"/>
    <col min="3" max="3" width="10.28515625" style="39" customWidth="1"/>
    <col min="4" max="4" width="12.140625" style="39" customWidth="1"/>
    <col min="5" max="5" width="8.5703125" style="39" customWidth="1"/>
    <col min="6" max="6" width="12.140625" style="39" customWidth="1"/>
    <col min="7" max="7" width="13.28515625" style="39" customWidth="1"/>
    <col min="8" max="8" width="12.42578125" style="39" customWidth="1"/>
    <col min="9" max="10" width="12.85546875" style="39" customWidth="1"/>
    <col min="11" max="26" width="11.28515625" style="39" customWidth="1"/>
    <col min="27" max="69" width="9.140625" style="69"/>
    <col min="70" max="16384" width="9.140625" style="39"/>
  </cols>
  <sheetData>
    <row r="1" spans="1:69" s="417" customFormat="1" ht="27" customHeight="1">
      <c r="A1" s="1008" t="s">
        <v>512</v>
      </c>
      <c r="B1" s="1008"/>
      <c r="C1" s="557"/>
      <c r="D1" s="1014" t="s">
        <v>677</v>
      </c>
      <c r="E1" s="1014"/>
      <c r="F1" s="1014"/>
      <c r="G1" s="1014"/>
      <c r="H1" s="1014"/>
      <c r="I1" s="1014"/>
      <c r="J1" s="1014"/>
      <c r="K1" s="1014"/>
      <c r="L1" s="1014"/>
      <c r="M1" s="1014"/>
      <c r="N1" s="1014"/>
      <c r="O1" s="1014"/>
      <c r="P1" s="1014"/>
      <c r="Q1" s="1014"/>
      <c r="R1" s="1014"/>
      <c r="S1" s="1014"/>
      <c r="T1" s="1014"/>
      <c r="U1" s="1014"/>
      <c r="V1" s="1014"/>
      <c r="W1" s="416"/>
      <c r="X1" s="416"/>
      <c r="Y1" s="416"/>
      <c r="Z1" s="416"/>
      <c r="AA1" s="416"/>
      <c r="AB1" s="416"/>
      <c r="AC1" s="416"/>
      <c r="AD1" s="416"/>
      <c r="AE1" s="416"/>
      <c r="AF1" s="416"/>
      <c r="AG1" s="416"/>
      <c r="AH1" s="416"/>
      <c r="AI1" s="416"/>
      <c r="AJ1" s="416"/>
      <c r="AK1" s="416"/>
      <c r="AL1" s="416"/>
      <c r="AM1" s="416"/>
      <c r="AN1" s="416"/>
      <c r="AO1" s="416"/>
      <c r="AP1" s="416"/>
      <c r="AQ1" s="416"/>
      <c r="AR1" s="416"/>
      <c r="AS1" s="416"/>
      <c r="AT1" s="416"/>
      <c r="AU1" s="416"/>
      <c r="AV1" s="416"/>
      <c r="AW1" s="416"/>
      <c r="AX1" s="416"/>
      <c r="AY1" s="416"/>
      <c r="AZ1" s="416"/>
      <c r="BA1" s="416"/>
      <c r="BB1" s="416"/>
      <c r="BC1" s="416"/>
      <c r="BD1" s="416"/>
      <c r="BE1" s="416"/>
      <c r="BF1" s="416"/>
      <c r="BG1" s="416"/>
      <c r="BH1" s="416"/>
      <c r="BI1" s="416"/>
      <c r="BJ1" s="416"/>
      <c r="BK1" s="416"/>
      <c r="BL1" s="416"/>
      <c r="BM1" s="416"/>
      <c r="BN1" s="416"/>
      <c r="BO1" s="416"/>
      <c r="BP1" s="416"/>
      <c r="BQ1" s="416"/>
    </row>
    <row r="2" spans="1:69" ht="37.5" customHeight="1">
      <c r="A2" s="560" t="s">
        <v>444</v>
      </c>
      <c r="B2" s="560"/>
      <c r="C2" s="1025" t="str">
        <f>'1.2.1.A. Partneris-1'!C2</f>
        <v>Sadarbības 
partneris 1:</v>
      </c>
      <c r="D2" s="1025"/>
      <c r="E2" s="1023" t="str">
        <f>'1.2.1.A. Partneris-1'!E2</f>
        <v>Jēkabpils pilsētas pašvaldība</v>
      </c>
      <c r="F2" s="1024"/>
      <c r="G2" s="1024"/>
      <c r="H2" s="564"/>
      <c r="I2" s="564"/>
      <c r="J2" s="564"/>
      <c r="K2" s="565"/>
      <c r="L2" s="1019" t="s">
        <v>489</v>
      </c>
      <c r="M2" s="1019"/>
      <c r="N2" s="1019"/>
      <c r="O2" s="1019"/>
      <c r="P2" s="1026">
        <f>'1.2.1.A. Partneris-1'!P2</f>
        <v>0</v>
      </c>
      <c r="Q2" s="1027"/>
      <c r="R2" s="1027"/>
      <c r="S2" s="1028"/>
      <c r="T2" s="69"/>
      <c r="U2" s="69"/>
      <c r="V2" s="69"/>
      <c r="W2" s="69"/>
      <c r="X2" s="69"/>
      <c r="Y2" s="69"/>
      <c r="Z2" s="69"/>
    </row>
    <row r="3" spans="1:69">
      <c r="A3" s="1010" t="s">
        <v>162</v>
      </c>
      <c r="B3" s="1011" t="s">
        <v>191</v>
      </c>
      <c r="C3" s="1012" t="s">
        <v>454</v>
      </c>
      <c r="D3" s="1013" t="s">
        <v>192</v>
      </c>
      <c r="E3" s="1016"/>
      <c r="F3" s="1016" t="s">
        <v>213</v>
      </c>
      <c r="G3" s="1016"/>
      <c r="H3" s="563"/>
      <c r="I3" s="1016" t="s">
        <v>398</v>
      </c>
      <c r="J3" s="1016"/>
      <c r="K3" s="1016" t="str">
        <f>'Dati par projektu'!C9</f>
        <v>Izvēlieties gadu</v>
      </c>
      <c r="L3" s="1013"/>
      <c r="M3" s="1015" t="str">
        <f>IF(OR(K3&gt;=2022,K3="X"),"X",K3+1)</f>
        <v>X</v>
      </c>
      <c r="N3" s="1015"/>
      <c r="O3" s="1015" t="str">
        <f t="shared" ref="O3" si="0">IF(OR(M3&gt;=2022,M3="X"),"X",M3+1)</f>
        <v>X</v>
      </c>
      <c r="P3" s="1015"/>
      <c r="Q3" s="1015" t="str">
        <f t="shared" ref="Q3" si="1">IF(OR(O3&gt;=2022,O3="X"),"X",O3+1)</f>
        <v>X</v>
      </c>
      <c r="R3" s="1015"/>
      <c r="S3" s="1015" t="str">
        <f t="shared" ref="S3" si="2">IF(OR(Q3&gt;=2022,Q3="X"),"X",Q3+1)</f>
        <v>X</v>
      </c>
      <c r="T3" s="1015"/>
      <c r="U3" s="1015" t="str">
        <f t="shared" ref="U3" si="3">IF(OR(S3&gt;=2022,S3="X"),"X",S3+1)</f>
        <v>X</v>
      </c>
      <c r="V3" s="1015"/>
      <c r="W3" s="1015" t="str">
        <f t="shared" ref="W3" si="4">IF(OR(U3&gt;=2022,U3="X"),"X",U3+1)</f>
        <v>X</v>
      </c>
      <c r="X3" s="1015"/>
      <c r="Y3" s="1015" t="str">
        <f t="shared" ref="Y3" si="5">IF(OR(W3&gt;=2022,W3="X"),"X",W3+1)</f>
        <v>X</v>
      </c>
      <c r="Z3" s="1015"/>
      <c r="AF3" s="419"/>
      <c r="AG3" s="419"/>
      <c r="AH3" s="419"/>
      <c r="AI3" s="419"/>
      <c r="AJ3" s="419"/>
      <c r="AK3" s="419"/>
      <c r="AL3" s="419"/>
      <c r="AM3" s="419"/>
      <c r="AN3" s="419"/>
      <c r="AO3" s="419"/>
      <c r="AP3" s="419"/>
      <c r="AQ3" s="419"/>
      <c r="AR3" s="419"/>
      <c r="AS3" s="419"/>
      <c r="AT3" s="419"/>
      <c r="AU3" s="419"/>
      <c r="AW3" s="420">
        <v>0.55000000000000004</v>
      </c>
    </row>
    <row r="4" spans="1:69" ht="38.25">
      <c r="A4" s="1010"/>
      <c r="B4" s="1011" t="s">
        <v>195</v>
      </c>
      <c r="C4" s="1012"/>
      <c r="D4" s="549" t="s">
        <v>179</v>
      </c>
      <c r="E4" s="549" t="s">
        <v>15</v>
      </c>
      <c r="F4" s="549" t="s">
        <v>193</v>
      </c>
      <c r="G4" s="549" t="s">
        <v>194</v>
      </c>
      <c r="H4" s="548" t="s">
        <v>216</v>
      </c>
      <c r="I4" s="422" t="s">
        <v>214</v>
      </c>
      <c r="J4" s="422" t="s">
        <v>215</v>
      </c>
      <c r="K4" s="422" t="s">
        <v>214</v>
      </c>
      <c r="L4" s="422" t="s">
        <v>215</v>
      </c>
      <c r="M4" s="422" t="s">
        <v>214</v>
      </c>
      <c r="N4" s="422" t="s">
        <v>215</v>
      </c>
      <c r="O4" s="422" t="s">
        <v>214</v>
      </c>
      <c r="P4" s="422" t="s">
        <v>215</v>
      </c>
      <c r="Q4" s="422" t="s">
        <v>214</v>
      </c>
      <c r="R4" s="422" t="s">
        <v>215</v>
      </c>
      <c r="S4" s="422" t="s">
        <v>214</v>
      </c>
      <c r="T4" s="422" t="s">
        <v>215</v>
      </c>
      <c r="U4" s="422" t="s">
        <v>214</v>
      </c>
      <c r="V4" s="422" t="s">
        <v>215</v>
      </c>
      <c r="W4" s="422" t="s">
        <v>214</v>
      </c>
      <c r="X4" s="422" t="s">
        <v>215</v>
      </c>
      <c r="Y4" s="422" t="s">
        <v>214</v>
      </c>
      <c r="Z4" s="422" t="s">
        <v>215</v>
      </c>
      <c r="AF4" s="419"/>
      <c r="AG4" s="419"/>
      <c r="AH4" s="419"/>
      <c r="AI4" s="419"/>
      <c r="AJ4" s="419"/>
      <c r="AK4" s="419"/>
      <c r="AL4" s="419"/>
      <c r="AM4" s="419"/>
      <c r="AN4" s="419"/>
      <c r="AO4" s="419"/>
      <c r="AP4" s="419"/>
      <c r="AQ4" s="419"/>
      <c r="AR4" s="419"/>
      <c r="AS4" s="419"/>
      <c r="AT4" s="419"/>
      <c r="AU4" s="419"/>
      <c r="AW4" s="420">
        <v>0.45</v>
      </c>
    </row>
    <row r="5" spans="1:69" s="34" customFormat="1">
      <c r="A5" s="423">
        <v>1</v>
      </c>
      <c r="B5" s="424" t="s">
        <v>453</v>
      </c>
      <c r="C5" s="457">
        <v>0.85</v>
      </c>
      <c r="D5" s="426">
        <f>IF(C5="IZVĒLIETIES!","norādiet likmi!",F5+G5)</f>
        <v>0</v>
      </c>
      <c r="E5" s="533" t="e">
        <f t="shared" ref="E5:E23" si="6">D5/$D$28</f>
        <v>#DIV/0!</v>
      </c>
      <c r="F5" s="428">
        <f>ROUND(I5+K5+M5+O5+Q5+S5+U5+W5+Y5,2)</f>
        <v>0</v>
      </c>
      <c r="G5" s="428">
        <f>ROUND(J5+L5+N5+P5+R5+T5+V5+X5+Z5,2)</f>
        <v>0</v>
      </c>
      <c r="H5" s="428">
        <f>IF(C5&lt;1,F5*C5,0)</f>
        <v>0</v>
      </c>
      <c r="I5" s="435">
        <v>0</v>
      </c>
      <c r="J5" s="531"/>
      <c r="K5" s="435">
        <v>0</v>
      </c>
      <c r="L5" s="531"/>
      <c r="M5" s="435">
        <v>0</v>
      </c>
      <c r="N5" s="531"/>
      <c r="O5" s="435">
        <v>0</v>
      </c>
      <c r="P5" s="531"/>
      <c r="Q5" s="435">
        <v>0</v>
      </c>
      <c r="R5" s="531"/>
      <c r="S5" s="435">
        <v>0</v>
      </c>
      <c r="T5" s="531"/>
      <c r="U5" s="435">
        <v>0</v>
      </c>
      <c r="V5" s="531"/>
      <c r="W5" s="435">
        <v>0</v>
      </c>
      <c r="X5" s="531"/>
      <c r="Y5" s="435">
        <v>0</v>
      </c>
      <c r="Z5" s="531"/>
      <c r="AA5" s="69"/>
      <c r="AB5" s="69"/>
      <c r="AC5" s="69"/>
      <c r="AD5" s="69"/>
      <c r="AE5" s="69"/>
      <c r="AF5" s="419"/>
      <c r="AG5" s="419"/>
      <c r="AH5" s="419"/>
      <c r="AI5" s="419"/>
      <c r="AJ5" s="419"/>
      <c r="AK5" s="419"/>
      <c r="AL5" s="419"/>
      <c r="AM5" s="419"/>
      <c r="AN5" s="419"/>
      <c r="AO5" s="419"/>
      <c r="AP5" s="419"/>
      <c r="AQ5" s="419"/>
      <c r="AR5" s="419"/>
      <c r="AS5" s="419"/>
      <c r="AT5" s="419"/>
      <c r="AU5" s="419"/>
      <c r="AV5" s="69"/>
      <c r="AW5" s="420">
        <v>0.35</v>
      </c>
      <c r="AX5" s="69"/>
      <c r="AY5" s="69"/>
      <c r="AZ5" s="69"/>
      <c r="BA5" s="69"/>
      <c r="BB5" s="69"/>
      <c r="BC5" s="69"/>
      <c r="BD5" s="69"/>
      <c r="BE5" s="69"/>
      <c r="BF5" s="69"/>
      <c r="BG5" s="69"/>
      <c r="BH5" s="69"/>
      <c r="BI5" s="69"/>
      <c r="BJ5" s="69"/>
      <c r="BK5" s="69"/>
      <c r="BL5" s="69"/>
      <c r="BM5" s="69"/>
      <c r="BN5" s="69"/>
      <c r="BO5" s="69"/>
      <c r="BP5" s="69"/>
      <c r="BQ5" s="69"/>
    </row>
    <row r="6" spans="1:69">
      <c r="A6" s="423">
        <v>2</v>
      </c>
      <c r="B6" s="424" t="s">
        <v>487</v>
      </c>
      <c r="C6" s="69"/>
      <c r="D6" s="426">
        <f>SUM(D7:D8)</f>
        <v>0</v>
      </c>
      <c r="E6" s="533" t="e">
        <f t="shared" si="6"/>
        <v>#DIV/0!</v>
      </c>
      <c r="F6" s="426">
        <f t="shared" ref="F6:G24" si="7">ROUND(I6+K6+M6+O6+Q6+S6+U6+W6+Y6,2)</f>
        <v>0</v>
      </c>
      <c r="G6" s="426">
        <f t="shared" si="7"/>
        <v>0</v>
      </c>
      <c r="H6" s="426">
        <f>SUM(H7:H8)</f>
        <v>0</v>
      </c>
      <c r="I6" s="435">
        <f>SUM(I7:I8)</f>
        <v>0</v>
      </c>
      <c r="J6" s="435">
        <f t="shared" ref="J6:Z6" si="8">SUM(J7:J8)</f>
        <v>0</v>
      </c>
      <c r="K6" s="435">
        <f t="shared" si="8"/>
        <v>0</v>
      </c>
      <c r="L6" s="435">
        <f t="shared" si="8"/>
        <v>0</v>
      </c>
      <c r="M6" s="435">
        <f t="shared" si="8"/>
        <v>0</v>
      </c>
      <c r="N6" s="435">
        <f t="shared" si="8"/>
        <v>0</v>
      </c>
      <c r="O6" s="435">
        <f t="shared" si="8"/>
        <v>0</v>
      </c>
      <c r="P6" s="435">
        <f t="shared" si="8"/>
        <v>0</v>
      </c>
      <c r="Q6" s="435">
        <f t="shared" si="8"/>
        <v>0</v>
      </c>
      <c r="R6" s="435">
        <f t="shared" si="8"/>
        <v>0</v>
      </c>
      <c r="S6" s="435">
        <f t="shared" si="8"/>
        <v>0</v>
      </c>
      <c r="T6" s="435">
        <f t="shared" si="8"/>
        <v>0</v>
      </c>
      <c r="U6" s="435">
        <f t="shared" si="8"/>
        <v>0</v>
      </c>
      <c r="V6" s="435">
        <f t="shared" si="8"/>
        <v>0</v>
      </c>
      <c r="W6" s="435">
        <f t="shared" si="8"/>
        <v>0</v>
      </c>
      <c r="X6" s="435">
        <f t="shared" si="8"/>
        <v>0</v>
      </c>
      <c r="Y6" s="435">
        <f t="shared" si="8"/>
        <v>0</v>
      </c>
      <c r="Z6" s="435">
        <f t="shared" si="8"/>
        <v>0</v>
      </c>
      <c r="AF6" s="419"/>
      <c r="AG6" s="419"/>
      <c r="AH6" s="419"/>
      <c r="AI6" s="419"/>
      <c r="AJ6" s="419"/>
      <c r="AK6" s="419"/>
      <c r="AL6" s="419"/>
      <c r="AM6" s="419"/>
      <c r="AN6" s="419"/>
      <c r="AO6" s="419"/>
      <c r="AP6" s="419"/>
      <c r="AQ6" s="419"/>
      <c r="AR6" s="419"/>
      <c r="AS6" s="419"/>
      <c r="AT6" s="419"/>
      <c r="AU6" s="419"/>
      <c r="AW6" s="218"/>
    </row>
    <row r="7" spans="1:69">
      <c r="A7" s="437" t="s">
        <v>14</v>
      </c>
      <c r="B7" s="438" t="s">
        <v>488</v>
      </c>
      <c r="C7" s="457">
        <v>0.85</v>
      </c>
      <c r="D7" s="439">
        <f>IF(C7="IZVĒLIETIES!","norādiet likmi!",F7+G7)</f>
        <v>0</v>
      </c>
      <c r="E7" s="533" t="e">
        <f t="shared" si="6"/>
        <v>#DIV/0!</v>
      </c>
      <c r="F7" s="439">
        <f>ROUND(I7+K7+M7+O7+Q7+S7+U7+W7+Y7,2)</f>
        <v>0</v>
      </c>
      <c r="G7" s="439">
        <f t="shared" si="7"/>
        <v>0</v>
      </c>
      <c r="H7" s="439">
        <f>IF(C7&lt;1,F7*C7,0)</f>
        <v>0</v>
      </c>
      <c r="I7" s="440">
        <v>0</v>
      </c>
      <c r="J7" s="531"/>
      <c r="K7" s="440">
        <v>0</v>
      </c>
      <c r="L7" s="531"/>
      <c r="M7" s="440">
        <v>0</v>
      </c>
      <c r="N7" s="531"/>
      <c r="O7" s="440">
        <v>0</v>
      </c>
      <c r="P7" s="531"/>
      <c r="Q7" s="440">
        <v>0</v>
      </c>
      <c r="R7" s="531"/>
      <c r="S7" s="440">
        <v>0</v>
      </c>
      <c r="T7" s="531"/>
      <c r="U7" s="440">
        <v>0</v>
      </c>
      <c r="V7" s="531"/>
      <c r="W7" s="440">
        <v>0</v>
      </c>
      <c r="X7" s="531"/>
      <c r="Y7" s="440">
        <v>0</v>
      </c>
      <c r="Z7" s="531"/>
      <c r="AF7" s="419"/>
      <c r="AG7" s="419"/>
      <c r="AH7" s="419"/>
      <c r="AI7" s="419"/>
      <c r="AJ7" s="419"/>
      <c r="AK7" s="419"/>
      <c r="AL7" s="419"/>
      <c r="AM7" s="419"/>
      <c r="AN7" s="419"/>
      <c r="AO7" s="419"/>
      <c r="AP7" s="419"/>
      <c r="AQ7" s="419"/>
      <c r="AR7" s="419"/>
      <c r="AS7" s="419"/>
      <c r="AT7" s="419"/>
      <c r="AU7" s="419"/>
      <c r="AW7" s="218"/>
    </row>
    <row r="8" spans="1:69">
      <c r="A8" s="437" t="s">
        <v>16</v>
      </c>
      <c r="B8" s="438" t="s">
        <v>231</v>
      </c>
      <c r="C8" s="457">
        <v>0.85</v>
      </c>
      <c r="D8" s="439">
        <f>IF(C8="IZVĒLIETIES!","norādiet likmi!",F8+G8)</f>
        <v>0</v>
      </c>
      <c r="E8" s="533" t="e">
        <f t="shared" si="6"/>
        <v>#DIV/0!</v>
      </c>
      <c r="F8" s="439">
        <f t="shared" si="7"/>
        <v>0</v>
      </c>
      <c r="G8" s="439">
        <f t="shared" si="7"/>
        <v>0</v>
      </c>
      <c r="H8" s="439">
        <f>IF(C8&lt;1,F8*C8,0)</f>
        <v>0</v>
      </c>
      <c r="I8" s="440">
        <v>0</v>
      </c>
      <c r="J8" s="440">
        <v>0</v>
      </c>
      <c r="K8" s="440">
        <v>0</v>
      </c>
      <c r="L8" s="440">
        <v>0</v>
      </c>
      <c r="M8" s="440">
        <v>0</v>
      </c>
      <c r="N8" s="440">
        <v>0</v>
      </c>
      <c r="O8" s="440">
        <v>0</v>
      </c>
      <c r="P8" s="440">
        <v>0</v>
      </c>
      <c r="Q8" s="440">
        <v>0</v>
      </c>
      <c r="R8" s="440">
        <v>0</v>
      </c>
      <c r="S8" s="440">
        <v>0</v>
      </c>
      <c r="T8" s="440">
        <v>0</v>
      </c>
      <c r="U8" s="440">
        <v>0</v>
      </c>
      <c r="V8" s="440">
        <v>0</v>
      </c>
      <c r="W8" s="440">
        <v>0</v>
      </c>
      <c r="X8" s="440">
        <v>0</v>
      </c>
      <c r="Y8" s="440">
        <v>0</v>
      </c>
      <c r="Z8" s="440">
        <v>0</v>
      </c>
      <c r="AF8" s="419"/>
      <c r="AG8" s="419"/>
      <c r="AH8" s="419"/>
      <c r="AI8" s="419"/>
      <c r="AJ8" s="419"/>
      <c r="AK8" s="419"/>
      <c r="AL8" s="419"/>
      <c r="AM8" s="419"/>
      <c r="AN8" s="419"/>
      <c r="AO8" s="419"/>
      <c r="AP8" s="419"/>
      <c r="AQ8" s="419"/>
      <c r="AR8" s="419"/>
      <c r="AS8" s="419"/>
      <c r="AT8" s="419"/>
      <c r="AU8" s="419"/>
      <c r="AW8" s="218"/>
    </row>
    <row r="9" spans="1:69" hidden="1">
      <c r="A9" s="423">
        <v>3</v>
      </c>
      <c r="B9" s="424" t="s">
        <v>235</v>
      </c>
      <c r="C9" s="457">
        <v>0.85</v>
      </c>
      <c r="D9" s="428">
        <f>IF(C9="IZVĒLIETIES!","norādiet likmi!",F9+G9)</f>
        <v>0</v>
      </c>
      <c r="E9" s="533" t="e">
        <f t="shared" si="6"/>
        <v>#DIV/0!</v>
      </c>
      <c r="F9" s="428">
        <f t="shared" si="7"/>
        <v>0</v>
      </c>
      <c r="G9" s="428">
        <f t="shared" si="7"/>
        <v>0</v>
      </c>
      <c r="H9" s="439">
        <f>IF(C9&lt;1,F9*C9*'17.1.PIV 4. piel. turpinājums'!$C$22,0)</f>
        <v>0</v>
      </c>
      <c r="I9" s="552">
        <v>0</v>
      </c>
      <c r="J9" s="552">
        <v>0</v>
      </c>
      <c r="K9" s="552">
        <v>0</v>
      </c>
      <c r="L9" s="552">
        <v>0</v>
      </c>
      <c r="M9" s="552">
        <v>0</v>
      </c>
      <c r="N9" s="552">
        <v>0</v>
      </c>
      <c r="O9" s="552">
        <v>0</v>
      </c>
      <c r="P9" s="552">
        <v>0</v>
      </c>
      <c r="Q9" s="552">
        <v>0</v>
      </c>
      <c r="R9" s="552">
        <v>0</v>
      </c>
      <c r="S9" s="552">
        <v>0</v>
      </c>
      <c r="T9" s="552">
        <v>0</v>
      </c>
      <c r="U9" s="552"/>
      <c r="V9" s="552"/>
      <c r="W9" s="552"/>
      <c r="X9" s="552"/>
      <c r="Y9" s="552"/>
      <c r="Z9" s="552"/>
      <c r="AF9" s="419"/>
      <c r="AG9" s="419"/>
      <c r="AH9" s="419"/>
      <c r="AI9" s="419"/>
      <c r="AJ9" s="419"/>
      <c r="AK9" s="419"/>
      <c r="AL9" s="419"/>
      <c r="AM9" s="419"/>
      <c r="AN9" s="419"/>
      <c r="AO9" s="419"/>
      <c r="AP9" s="419"/>
      <c r="AQ9" s="419"/>
      <c r="AR9" s="419"/>
      <c r="AS9" s="419"/>
      <c r="AT9" s="419"/>
      <c r="AU9" s="419"/>
    </row>
    <row r="10" spans="1:69">
      <c r="A10" s="423">
        <v>7</v>
      </c>
      <c r="B10" s="424" t="s">
        <v>241</v>
      </c>
      <c r="C10" s="69"/>
      <c r="D10" s="428">
        <f>SUM(D12:D18)</f>
        <v>0</v>
      </c>
      <c r="E10" s="533" t="e">
        <f t="shared" si="6"/>
        <v>#DIV/0!</v>
      </c>
      <c r="F10" s="428">
        <f>ROUND(I10+K10+M10+O10+Q10+S10+U10+W10+Y10,2)</f>
        <v>0</v>
      </c>
      <c r="G10" s="428">
        <f>ROUND(J10+L10+N10+P10+R10+T10+V10+X10+Z10,2)</f>
        <v>0</v>
      </c>
      <c r="H10" s="428">
        <f>SUM(H12:H18)</f>
        <v>0</v>
      </c>
      <c r="I10" s="442">
        <f>SUM(I12:I18)</f>
        <v>0</v>
      </c>
      <c r="J10" s="442">
        <f t="shared" ref="J10:Z10" si="9">SUM(J12:J18)</f>
        <v>0</v>
      </c>
      <c r="K10" s="442">
        <f t="shared" si="9"/>
        <v>0</v>
      </c>
      <c r="L10" s="442">
        <f t="shared" si="9"/>
        <v>0</v>
      </c>
      <c r="M10" s="442">
        <f t="shared" si="9"/>
        <v>0</v>
      </c>
      <c r="N10" s="442">
        <f t="shared" si="9"/>
        <v>0</v>
      </c>
      <c r="O10" s="442">
        <f t="shared" si="9"/>
        <v>0</v>
      </c>
      <c r="P10" s="442">
        <f t="shared" si="9"/>
        <v>0</v>
      </c>
      <c r="Q10" s="442">
        <f t="shared" si="9"/>
        <v>0</v>
      </c>
      <c r="R10" s="442">
        <f t="shared" si="9"/>
        <v>0</v>
      </c>
      <c r="S10" s="442">
        <f t="shared" si="9"/>
        <v>0</v>
      </c>
      <c r="T10" s="442">
        <f t="shared" si="9"/>
        <v>0</v>
      </c>
      <c r="U10" s="442">
        <f t="shared" si="9"/>
        <v>0</v>
      </c>
      <c r="V10" s="442">
        <f t="shared" si="9"/>
        <v>0</v>
      </c>
      <c r="W10" s="442">
        <f t="shared" si="9"/>
        <v>0</v>
      </c>
      <c r="X10" s="442">
        <f t="shared" si="9"/>
        <v>0</v>
      </c>
      <c r="Y10" s="442">
        <f t="shared" si="9"/>
        <v>0</v>
      </c>
      <c r="Z10" s="442">
        <f t="shared" si="9"/>
        <v>0</v>
      </c>
      <c r="AF10" s="419"/>
      <c r="AG10" s="419"/>
      <c r="AH10" s="419"/>
      <c r="AI10" s="419"/>
      <c r="AJ10" s="419"/>
      <c r="AK10" s="419"/>
      <c r="AL10" s="419"/>
      <c r="AM10" s="419"/>
      <c r="AN10" s="419"/>
      <c r="AO10" s="419"/>
      <c r="AP10" s="419"/>
      <c r="AQ10" s="419"/>
      <c r="AR10" s="419"/>
      <c r="AS10" s="419"/>
      <c r="AT10" s="419"/>
      <c r="AU10" s="419"/>
    </row>
    <row r="11" spans="1:69">
      <c r="A11" s="437" t="s">
        <v>242</v>
      </c>
      <c r="B11" s="438" t="s">
        <v>243</v>
      </c>
      <c r="C11" s="457"/>
      <c r="D11" s="439">
        <f t="shared" ref="D11:D27" si="10">IF(C11="IZVĒLIETIES!","norādiet likmi!",F11+G11)</f>
        <v>0</v>
      </c>
      <c r="E11" s="533" t="e">
        <f t="shared" si="6"/>
        <v>#DIV/0!</v>
      </c>
      <c r="F11" s="439">
        <f t="shared" ref="F11:G18" si="11">ROUND(I11+K11+M11+O11+Q11+S11+U11+W11+Y11,2)</f>
        <v>0</v>
      </c>
      <c r="G11" s="439">
        <f>ROUND(J11+L11+N11+P11+R11+T11+V11+X11+Z11,2)</f>
        <v>0</v>
      </c>
      <c r="H11" s="553">
        <f>SUM(H12:H13)</f>
        <v>0</v>
      </c>
      <c r="I11" s="442">
        <f>SUM(I12:I13)</f>
        <v>0</v>
      </c>
      <c r="J11" s="442">
        <f t="shared" ref="J11:Z11" si="12">SUM(J12:J13)</f>
        <v>0</v>
      </c>
      <c r="K11" s="442">
        <f t="shared" si="12"/>
        <v>0</v>
      </c>
      <c r="L11" s="442">
        <f t="shared" si="12"/>
        <v>0</v>
      </c>
      <c r="M11" s="442">
        <f t="shared" si="12"/>
        <v>0</v>
      </c>
      <c r="N11" s="442">
        <f t="shared" si="12"/>
        <v>0</v>
      </c>
      <c r="O11" s="442">
        <f t="shared" si="12"/>
        <v>0</v>
      </c>
      <c r="P11" s="442">
        <f t="shared" si="12"/>
        <v>0</v>
      </c>
      <c r="Q11" s="442">
        <f t="shared" si="12"/>
        <v>0</v>
      </c>
      <c r="R11" s="442">
        <f t="shared" si="12"/>
        <v>0</v>
      </c>
      <c r="S11" s="442">
        <f t="shared" si="12"/>
        <v>0</v>
      </c>
      <c r="T11" s="442">
        <f t="shared" si="12"/>
        <v>0</v>
      </c>
      <c r="U11" s="442">
        <f t="shared" si="12"/>
        <v>0</v>
      </c>
      <c r="V11" s="442">
        <f t="shared" si="12"/>
        <v>0</v>
      </c>
      <c r="W11" s="442">
        <f t="shared" si="12"/>
        <v>0</v>
      </c>
      <c r="X11" s="442">
        <f t="shared" si="12"/>
        <v>0</v>
      </c>
      <c r="Y11" s="442">
        <f t="shared" si="12"/>
        <v>0</v>
      </c>
      <c r="Z11" s="442">
        <f t="shared" si="12"/>
        <v>0</v>
      </c>
      <c r="AF11" s="419"/>
      <c r="AG11" s="419"/>
      <c r="AH11" s="419"/>
      <c r="AI11" s="419"/>
      <c r="AJ11" s="419"/>
      <c r="AK11" s="419"/>
      <c r="AL11" s="419"/>
      <c r="AM11" s="419"/>
      <c r="AN11" s="419"/>
      <c r="AO11" s="419"/>
      <c r="AP11" s="419"/>
      <c r="AQ11" s="419"/>
      <c r="AR11" s="419"/>
      <c r="AS11" s="419"/>
      <c r="AT11" s="419"/>
      <c r="AU11" s="419"/>
    </row>
    <row r="12" spans="1:69" ht="12.75" customHeight="1">
      <c r="A12" s="437" t="s">
        <v>472</v>
      </c>
      <c r="B12" s="438" t="s">
        <v>682</v>
      </c>
      <c r="C12" s="457">
        <v>0.85</v>
      </c>
      <c r="D12" s="439">
        <f t="shared" si="10"/>
        <v>0</v>
      </c>
      <c r="E12" s="533" t="e">
        <f t="shared" si="6"/>
        <v>#DIV/0!</v>
      </c>
      <c r="F12" s="439">
        <f t="shared" si="11"/>
        <v>0</v>
      </c>
      <c r="G12" s="439">
        <f t="shared" si="11"/>
        <v>0</v>
      </c>
      <c r="H12" s="439">
        <f>IF(C12&lt;1,F12*C12,0)</f>
        <v>0</v>
      </c>
      <c r="I12" s="474"/>
      <c r="J12" s="474"/>
      <c r="K12" s="474"/>
      <c r="L12" s="474"/>
      <c r="M12" s="474"/>
      <c r="N12" s="474"/>
      <c r="O12" s="474"/>
      <c r="P12" s="474"/>
      <c r="Q12" s="474"/>
      <c r="R12" s="474"/>
      <c r="S12" s="474"/>
      <c r="T12" s="474"/>
      <c r="U12" s="474"/>
      <c r="V12" s="474"/>
      <c r="W12" s="474"/>
      <c r="X12" s="474"/>
      <c r="Y12" s="474"/>
      <c r="Z12" s="474"/>
      <c r="AF12" s="419"/>
      <c r="AG12" s="419"/>
      <c r="AH12" s="419"/>
      <c r="AI12" s="419"/>
      <c r="AJ12" s="419"/>
      <c r="AK12" s="419"/>
      <c r="AL12" s="419"/>
      <c r="AM12" s="419"/>
      <c r="AN12" s="419"/>
      <c r="AO12" s="419"/>
      <c r="AP12" s="419"/>
      <c r="AQ12" s="419"/>
      <c r="AR12" s="419"/>
      <c r="AS12" s="419"/>
      <c r="AT12" s="419"/>
      <c r="AU12" s="419"/>
    </row>
    <row r="13" spans="1:69">
      <c r="A13" s="437" t="s">
        <v>473</v>
      </c>
      <c r="B13" s="438" t="s">
        <v>459</v>
      </c>
      <c r="C13" s="457">
        <v>1</v>
      </c>
      <c r="D13" s="439">
        <f t="shared" si="10"/>
        <v>0</v>
      </c>
      <c r="E13" s="533" t="e">
        <f t="shared" si="6"/>
        <v>#DIV/0!</v>
      </c>
      <c r="F13" s="439">
        <f t="shared" si="11"/>
        <v>0</v>
      </c>
      <c r="G13" s="439">
        <f t="shared" si="11"/>
        <v>0</v>
      </c>
      <c r="H13" s="439">
        <f>IF(C13&lt;=1,F13*C13,0)</f>
        <v>0</v>
      </c>
      <c r="I13" s="440">
        <v>0</v>
      </c>
      <c r="J13" s="440">
        <v>0</v>
      </c>
      <c r="K13" s="440">
        <v>0</v>
      </c>
      <c r="L13" s="440">
        <v>0</v>
      </c>
      <c r="M13" s="440">
        <v>0</v>
      </c>
      <c r="N13" s="440">
        <v>0</v>
      </c>
      <c r="O13" s="440">
        <v>0</v>
      </c>
      <c r="P13" s="440">
        <v>0</v>
      </c>
      <c r="Q13" s="440">
        <v>0</v>
      </c>
      <c r="R13" s="440">
        <v>0</v>
      </c>
      <c r="S13" s="440">
        <v>0</v>
      </c>
      <c r="T13" s="440">
        <v>0</v>
      </c>
      <c r="U13" s="440">
        <v>0</v>
      </c>
      <c r="V13" s="440">
        <v>0</v>
      </c>
      <c r="W13" s="440">
        <v>0</v>
      </c>
      <c r="X13" s="440">
        <v>0</v>
      </c>
      <c r="Y13" s="440">
        <v>0</v>
      </c>
      <c r="Z13" s="440">
        <v>0</v>
      </c>
      <c r="AF13" s="419"/>
      <c r="AG13" s="419"/>
      <c r="AH13" s="419"/>
      <c r="AI13" s="419"/>
      <c r="AJ13" s="419"/>
      <c r="AK13" s="419"/>
      <c r="AL13" s="419"/>
      <c r="AM13" s="419"/>
      <c r="AN13" s="419"/>
      <c r="AO13" s="419"/>
      <c r="AP13" s="419"/>
      <c r="AQ13" s="419"/>
      <c r="AR13" s="419"/>
      <c r="AS13" s="419"/>
      <c r="AT13" s="419"/>
      <c r="AU13" s="419"/>
    </row>
    <row r="14" spans="1:69">
      <c r="A14" s="437" t="s">
        <v>244</v>
      </c>
      <c r="B14" s="438" t="s">
        <v>245</v>
      </c>
      <c r="C14" s="457">
        <v>0.85</v>
      </c>
      <c r="D14" s="439">
        <f t="shared" si="10"/>
        <v>0</v>
      </c>
      <c r="E14" s="533" t="e">
        <f t="shared" si="6"/>
        <v>#DIV/0!</v>
      </c>
      <c r="F14" s="439">
        <f t="shared" si="11"/>
        <v>0</v>
      </c>
      <c r="G14" s="439">
        <f t="shared" si="7"/>
        <v>0</v>
      </c>
      <c r="H14" s="439">
        <f t="shared" ref="H14:H20" si="13">IF(C14&lt;1,F14*C14,0)</f>
        <v>0</v>
      </c>
      <c r="I14" s="531"/>
      <c r="J14" s="531"/>
      <c r="K14" s="531"/>
      <c r="L14" s="531"/>
      <c r="M14" s="531"/>
      <c r="N14" s="531"/>
      <c r="O14" s="531"/>
      <c r="P14" s="531"/>
      <c r="Q14" s="531"/>
      <c r="R14" s="531"/>
      <c r="S14" s="531"/>
      <c r="T14" s="531"/>
      <c r="U14" s="531"/>
      <c r="V14" s="531"/>
      <c r="W14" s="531"/>
      <c r="X14" s="531"/>
      <c r="Y14" s="531"/>
      <c r="Z14" s="531"/>
      <c r="AF14" s="419"/>
      <c r="AG14" s="419"/>
      <c r="AH14" s="419"/>
      <c r="AI14" s="419"/>
      <c r="AJ14" s="419"/>
      <c r="AK14" s="419"/>
      <c r="AL14" s="419"/>
      <c r="AM14" s="419"/>
      <c r="AN14" s="419"/>
      <c r="AO14" s="419"/>
      <c r="AP14" s="419"/>
      <c r="AQ14" s="419"/>
      <c r="AR14" s="419"/>
      <c r="AS14" s="419"/>
      <c r="AT14" s="419"/>
      <c r="AU14" s="419"/>
    </row>
    <row r="15" spans="1:69">
      <c r="A15" s="437" t="s">
        <v>246</v>
      </c>
      <c r="B15" s="438" t="s">
        <v>456</v>
      </c>
      <c r="C15" s="457">
        <v>0.85</v>
      </c>
      <c r="D15" s="439">
        <f t="shared" si="10"/>
        <v>0</v>
      </c>
      <c r="E15" s="533" t="e">
        <f t="shared" si="6"/>
        <v>#DIV/0!</v>
      </c>
      <c r="F15" s="439">
        <f t="shared" si="11"/>
        <v>0</v>
      </c>
      <c r="G15" s="439">
        <f t="shared" si="7"/>
        <v>0</v>
      </c>
      <c r="H15" s="439">
        <f t="shared" si="13"/>
        <v>0</v>
      </c>
      <c r="I15" s="531"/>
      <c r="J15" s="531"/>
      <c r="K15" s="531"/>
      <c r="L15" s="531"/>
      <c r="M15" s="531"/>
      <c r="N15" s="531"/>
      <c r="O15" s="531"/>
      <c r="P15" s="531"/>
      <c r="Q15" s="531"/>
      <c r="R15" s="531"/>
      <c r="S15" s="531"/>
      <c r="T15" s="531"/>
      <c r="U15" s="531"/>
      <c r="V15" s="531"/>
      <c r="W15" s="531"/>
      <c r="X15" s="531"/>
      <c r="Y15" s="531"/>
      <c r="Z15" s="531"/>
      <c r="AF15" s="419"/>
      <c r="AG15" s="419"/>
      <c r="AH15" s="419"/>
      <c r="AI15" s="419"/>
      <c r="AJ15" s="419"/>
      <c r="AK15" s="419"/>
      <c r="AL15" s="419"/>
      <c r="AM15" s="419"/>
      <c r="AN15" s="419"/>
      <c r="AO15" s="419"/>
      <c r="AP15" s="419"/>
      <c r="AQ15" s="419"/>
      <c r="AR15" s="419"/>
      <c r="AS15" s="419"/>
      <c r="AT15" s="419"/>
      <c r="AU15" s="419"/>
    </row>
    <row r="16" spans="1:69" ht="15" customHeight="1">
      <c r="A16" s="437" t="s">
        <v>247</v>
      </c>
      <c r="B16" s="438" t="s">
        <v>370</v>
      </c>
      <c r="C16" s="457">
        <v>0.85</v>
      </c>
      <c r="D16" s="439">
        <f t="shared" si="10"/>
        <v>0</v>
      </c>
      <c r="E16" s="533" t="e">
        <f t="shared" si="6"/>
        <v>#DIV/0!</v>
      </c>
      <c r="F16" s="439">
        <f t="shared" si="11"/>
        <v>0</v>
      </c>
      <c r="G16" s="439">
        <f>ROUND(J16+L16+N16+P16+R16+T16+V16+X16+Z16,2)</f>
        <v>0</v>
      </c>
      <c r="H16" s="439">
        <f t="shared" si="13"/>
        <v>0</v>
      </c>
      <c r="I16" s="531"/>
      <c r="J16" s="531"/>
      <c r="K16" s="531"/>
      <c r="L16" s="531"/>
      <c r="M16" s="531"/>
      <c r="N16" s="531"/>
      <c r="O16" s="531"/>
      <c r="P16" s="531"/>
      <c r="Q16" s="531"/>
      <c r="R16" s="531"/>
      <c r="S16" s="531"/>
      <c r="T16" s="531"/>
      <c r="U16" s="531"/>
      <c r="V16" s="531"/>
      <c r="W16" s="531"/>
      <c r="X16" s="531"/>
      <c r="Y16" s="531"/>
      <c r="Z16" s="531"/>
      <c r="AF16" s="419"/>
      <c r="AG16" s="419"/>
      <c r="AH16" s="419"/>
      <c r="AI16" s="419"/>
      <c r="AJ16" s="419"/>
      <c r="AK16" s="419"/>
      <c r="AL16" s="419"/>
      <c r="AM16" s="419"/>
      <c r="AN16" s="419"/>
      <c r="AO16" s="419"/>
      <c r="AP16" s="419"/>
      <c r="AQ16" s="419"/>
      <c r="AR16" s="419"/>
      <c r="AS16" s="419"/>
      <c r="AT16" s="419"/>
      <c r="AU16" s="419"/>
    </row>
    <row r="17" spans="1:69" s="69" customFormat="1">
      <c r="A17" s="546" t="s">
        <v>248</v>
      </c>
      <c r="B17" s="547" t="s">
        <v>249</v>
      </c>
      <c r="C17" s="457">
        <v>0.85</v>
      </c>
      <c r="D17" s="440">
        <f t="shared" si="10"/>
        <v>0</v>
      </c>
      <c r="E17" s="545" t="e">
        <f t="shared" si="6"/>
        <v>#DIV/0!</v>
      </c>
      <c r="F17" s="440">
        <f t="shared" si="11"/>
        <v>0</v>
      </c>
      <c r="G17" s="440">
        <f t="shared" si="7"/>
        <v>0</v>
      </c>
      <c r="H17" s="440">
        <f t="shared" si="13"/>
        <v>0</v>
      </c>
      <c r="I17" s="440">
        <v>0</v>
      </c>
      <c r="J17" s="440">
        <v>0</v>
      </c>
      <c r="K17" s="440">
        <v>0</v>
      </c>
      <c r="L17" s="440">
        <v>0</v>
      </c>
      <c r="M17" s="440">
        <v>0</v>
      </c>
      <c r="N17" s="440">
        <v>0</v>
      </c>
      <c r="O17" s="440">
        <v>0</v>
      </c>
      <c r="P17" s="440">
        <v>0</v>
      </c>
      <c r="Q17" s="440">
        <v>0</v>
      </c>
      <c r="R17" s="440">
        <v>0</v>
      </c>
      <c r="S17" s="440">
        <v>0</v>
      </c>
      <c r="T17" s="440">
        <v>0</v>
      </c>
      <c r="U17" s="440">
        <v>0</v>
      </c>
      <c r="V17" s="440">
        <v>0</v>
      </c>
      <c r="W17" s="440">
        <v>0</v>
      </c>
      <c r="X17" s="440">
        <v>0</v>
      </c>
      <c r="Y17" s="440">
        <v>0</v>
      </c>
      <c r="Z17" s="440">
        <v>0</v>
      </c>
      <c r="AF17" s="419"/>
      <c r="AG17" s="419"/>
      <c r="AH17" s="419"/>
      <c r="AI17" s="419"/>
      <c r="AJ17" s="419"/>
      <c r="AK17" s="419"/>
      <c r="AL17" s="419"/>
      <c r="AM17" s="419"/>
      <c r="AN17" s="419"/>
      <c r="AO17" s="419"/>
      <c r="AP17" s="419"/>
      <c r="AQ17" s="419"/>
      <c r="AR17" s="419"/>
      <c r="AS17" s="419"/>
      <c r="AT17" s="419"/>
      <c r="AU17" s="419"/>
    </row>
    <row r="18" spans="1:69">
      <c r="A18" s="437" t="s">
        <v>250</v>
      </c>
      <c r="B18" s="438" t="s">
        <v>165</v>
      </c>
      <c r="C18" s="457">
        <v>0.85</v>
      </c>
      <c r="D18" s="439">
        <f t="shared" si="10"/>
        <v>0</v>
      </c>
      <c r="E18" s="533" t="e">
        <f t="shared" si="6"/>
        <v>#DIV/0!</v>
      </c>
      <c r="F18" s="439">
        <f t="shared" si="11"/>
        <v>0</v>
      </c>
      <c r="G18" s="439">
        <f t="shared" si="7"/>
        <v>0</v>
      </c>
      <c r="H18" s="439">
        <f t="shared" si="13"/>
        <v>0</v>
      </c>
      <c r="I18" s="531"/>
      <c r="J18" s="531"/>
      <c r="K18" s="531"/>
      <c r="L18" s="531"/>
      <c r="M18" s="531"/>
      <c r="N18" s="531"/>
      <c r="O18" s="531"/>
      <c r="P18" s="531"/>
      <c r="Q18" s="531"/>
      <c r="R18" s="531"/>
      <c r="S18" s="531"/>
      <c r="T18" s="531"/>
      <c r="U18" s="531"/>
      <c r="V18" s="531"/>
      <c r="W18" s="531"/>
      <c r="X18" s="531"/>
      <c r="Y18" s="531"/>
      <c r="Z18" s="531"/>
      <c r="AF18" s="419"/>
      <c r="AG18" s="419"/>
      <c r="AH18" s="419"/>
      <c r="AI18" s="419"/>
      <c r="AJ18" s="419"/>
      <c r="AK18" s="419"/>
      <c r="AL18" s="419"/>
      <c r="AM18" s="419"/>
      <c r="AN18" s="419"/>
      <c r="AO18" s="419"/>
      <c r="AP18" s="419"/>
      <c r="AQ18" s="419"/>
      <c r="AR18" s="419"/>
      <c r="AS18" s="419"/>
      <c r="AT18" s="419"/>
      <c r="AU18" s="419"/>
    </row>
    <row r="19" spans="1:69">
      <c r="A19" s="423">
        <v>9</v>
      </c>
      <c r="B19" s="424" t="s">
        <v>252</v>
      </c>
      <c r="C19" s="457">
        <v>0.85</v>
      </c>
      <c r="D19" s="428">
        <f t="shared" si="10"/>
        <v>0</v>
      </c>
      <c r="E19" s="533" t="e">
        <f t="shared" si="6"/>
        <v>#DIV/0!</v>
      </c>
      <c r="F19" s="428">
        <f t="shared" si="7"/>
        <v>0</v>
      </c>
      <c r="G19" s="428">
        <f t="shared" si="7"/>
        <v>0</v>
      </c>
      <c r="H19" s="428">
        <f t="shared" si="13"/>
        <v>0</v>
      </c>
      <c r="I19" s="531"/>
      <c r="J19" s="531"/>
      <c r="K19" s="531"/>
      <c r="L19" s="531"/>
      <c r="M19" s="531"/>
      <c r="N19" s="531"/>
      <c r="O19" s="531"/>
      <c r="P19" s="531"/>
      <c r="Q19" s="531"/>
      <c r="R19" s="531"/>
      <c r="S19" s="531"/>
      <c r="T19" s="531"/>
      <c r="U19" s="531"/>
      <c r="V19" s="531"/>
      <c r="W19" s="531"/>
      <c r="X19" s="531"/>
      <c r="Y19" s="531"/>
      <c r="Z19" s="531"/>
      <c r="AF19" s="419"/>
      <c r="AG19" s="419"/>
      <c r="AH19" s="419"/>
      <c r="AI19" s="419"/>
      <c r="AJ19" s="419"/>
      <c r="AK19" s="419"/>
      <c r="AL19" s="419"/>
      <c r="AM19" s="419"/>
      <c r="AN19" s="419"/>
      <c r="AO19" s="419"/>
      <c r="AP19" s="419"/>
      <c r="AQ19" s="419"/>
      <c r="AR19" s="419"/>
      <c r="AS19" s="419"/>
      <c r="AT19" s="419"/>
      <c r="AU19" s="419"/>
    </row>
    <row r="20" spans="1:69">
      <c r="A20" s="423">
        <v>10</v>
      </c>
      <c r="B20" s="424" t="s">
        <v>253</v>
      </c>
      <c r="C20" s="457">
        <v>0.85</v>
      </c>
      <c r="D20" s="428">
        <f t="shared" si="10"/>
        <v>0</v>
      </c>
      <c r="E20" s="533" t="e">
        <f t="shared" si="6"/>
        <v>#DIV/0!</v>
      </c>
      <c r="F20" s="428">
        <f>ROUND(I20+K20+M20+O20+Q20+S20+U20+W20+Y20,2)</f>
        <v>0</v>
      </c>
      <c r="G20" s="428">
        <f t="shared" si="7"/>
        <v>0</v>
      </c>
      <c r="H20" s="428">
        <f t="shared" si="13"/>
        <v>0</v>
      </c>
      <c r="I20" s="531"/>
      <c r="J20" s="531"/>
      <c r="K20" s="531"/>
      <c r="L20" s="531"/>
      <c r="M20" s="531"/>
      <c r="N20" s="531"/>
      <c r="O20" s="531"/>
      <c r="P20" s="531"/>
      <c r="Q20" s="531"/>
      <c r="R20" s="531"/>
      <c r="S20" s="531"/>
      <c r="T20" s="531"/>
      <c r="U20" s="531"/>
      <c r="V20" s="531"/>
      <c r="W20" s="531"/>
      <c r="X20" s="531"/>
      <c r="Y20" s="531"/>
      <c r="Z20" s="531"/>
      <c r="AF20" s="419"/>
      <c r="AG20" s="419"/>
      <c r="AH20" s="419"/>
      <c r="AI20" s="419"/>
      <c r="AJ20" s="419"/>
      <c r="AK20" s="419"/>
      <c r="AL20" s="419"/>
      <c r="AM20" s="419"/>
      <c r="AN20" s="419"/>
      <c r="AO20" s="419"/>
      <c r="AP20" s="419"/>
      <c r="AQ20" s="419"/>
      <c r="AR20" s="419"/>
      <c r="AS20" s="419"/>
      <c r="AT20" s="419"/>
      <c r="AU20" s="419"/>
    </row>
    <row r="21" spans="1:69" ht="25.5">
      <c r="A21" s="423">
        <v>11</v>
      </c>
      <c r="B21" s="424" t="s">
        <v>254</v>
      </c>
      <c r="C21" s="457"/>
      <c r="D21" s="428">
        <f t="shared" si="10"/>
        <v>0</v>
      </c>
      <c r="E21" s="533" t="e">
        <f t="shared" si="6"/>
        <v>#DIV/0!</v>
      </c>
      <c r="F21" s="428">
        <f t="shared" ref="F21:G23" si="14">ROUND(I21+K21+M21+O21+Q21+S21+U21+W21+Y21,2)</f>
        <v>0</v>
      </c>
      <c r="G21" s="439">
        <f>ROUND(J21+L21+N21+P21+R21+T21+V21+X21+Z21,2)</f>
        <v>0</v>
      </c>
      <c r="H21" s="442">
        <f>SUM(H22:H23)</f>
        <v>0</v>
      </c>
      <c r="I21" s="442">
        <f>SUM(I22:I23)</f>
        <v>0</v>
      </c>
      <c r="J21" s="442">
        <f t="shared" ref="J21:Z21" si="15">SUM(J22:J23)</f>
        <v>0</v>
      </c>
      <c r="K21" s="442">
        <f t="shared" si="15"/>
        <v>0</v>
      </c>
      <c r="L21" s="442">
        <f t="shared" si="15"/>
        <v>0</v>
      </c>
      <c r="M21" s="442">
        <f t="shared" si="15"/>
        <v>0</v>
      </c>
      <c r="N21" s="442">
        <f t="shared" si="15"/>
        <v>0</v>
      </c>
      <c r="O21" s="442">
        <f t="shared" si="15"/>
        <v>0</v>
      </c>
      <c r="P21" s="442">
        <f t="shared" si="15"/>
        <v>0</v>
      </c>
      <c r="Q21" s="442">
        <f t="shared" si="15"/>
        <v>0</v>
      </c>
      <c r="R21" s="442">
        <f t="shared" si="15"/>
        <v>0</v>
      </c>
      <c r="S21" s="442">
        <f t="shared" si="15"/>
        <v>0</v>
      </c>
      <c r="T21" s="442">
        <f t="shared" si="15"/>
        <v>0</v>
      </c>
      <c r="U21" s="442">
        <f t="shared" si="15"/>
        <v>0</v>
      </c>
      <c r="V21" s="442">
        <f t="shared" si="15"/>
        <v>0</v>
      </c>
      <c r="W21" s="442">
        <f t="shared" si="15"/>
        <v>0</v>
      </c>
      <c r="X21" s="442">
        <f t="shared" si="15"/>
        <v>0</v>
      </c>
      <c r="Y21" s="442">
        <f t="shared" si="15"/>
        <v>0</v>
      </c>
      <c r="Z21" s="442">
        <f t="shared" si="15"/>
        <v>0</v>
      </c>
      <c r="AF21" s="419"/>
      <c r="AG21" s="419"/>
      <c r="AH21" s="419"/>
      <c r="AI21" s="419"/>
      <c r="AJ21" s="419"/>
      <c r="AK21" s="419"/>
      <c r="AL21" s="419"/>
      <c r="AM21" s="419"/>
      <c r="AN21" s="419"/>
      <c r="AO21" s="419"/>
      <c r="AP21" s="419"/>
      <c r="AQ21" s="419"/>
      <c r="AR21" s="419"/>
      <c r="AS21" s="419"/>
      <c r="AT21" s="419"/>
      <c r="AU21" s="419"/>
    </row>
    <row r="22" spans="1:69" s="69" customFormat="1" ht="25.5">
      <c r="A22" s="546" t="s">
        <v>474</v>
      </c>
      <c r="B22" s="438" t="s">
        <v>683</v>
      </c>
      <c r="C22" s="457">
        <v>0.85</v>
      </c>
      <c r="D22" s="440">
        <f t="shared" si="10"/>
        <v>0</v>
      </c>
      <c r="E22" s="545" t="e">
        <f t="shared" si="6"/>
        <v>#DIV/0!</v>
      </c>
      <c r="F22" s="440">
        <f t="shared" si="14"/>
        <v>0</v>
      </c>
      <c r="G22" s="440">
        <f t="shared" si="14"/>
        <v>0</v>
      </c>
      <c r="H22" s="439">
        <f>IF(C22&lt;1,F22*C22,0)</f>
        <v>0</v>
      </c>
      <c r="I22" s="474"/>
      <c r="J22" s="474"/>
      <c r="K22" s="474"/>
      <c r="L22" s="474"/>
      <c r="M22" s="474"/>
      <c r="N22" s="474"/>
      <c r="O22" s="474"/>
      <c r="P22" s="474"/>
      <c r="Q22" s="474"/>
      <c r="R22" s="474"/>
      <c r="S22" s="474"/>
      <c r="T22" s="474"/>
      <c r="U22" s="474"/>
      <c r="V22" s="474"/>
      <c r="W22" s="474"/>
      <c r="X22" s="474"/>
      <c r="Y22" s="474"/>
      <c r="Z22" s="474"/>
      <c r="AF22" s="419"/>
      <c r="AG22" s="419"/>
      <c r="AH22" s="419"/>
      <c r="AI22" s="419"/>
      <c r="AJ22" s="419"/>
      <c r="AK22" s="419"/>
      <c r="AL22" s="419"/>
      <c r="AM22" s="419"/>
      <c r="AN22" s="419"/>
      <c r="AO22" s="419"/>
      <c r="AP22" s="419"/>
      <c r="AQ22" s="419"/>
      <c r="AR22" s="419"/>
      <c r="AS22" s="419"/>
      <c r="AT22" s="419"/>
      <c r="AU22" s="419"/>
    </row>
    <row r="23" spans="1:69" s="69" customFormat="1" ht="25.5">
      <c r="A23" s="546" t="s">
        <v>475</v>
      </c>
      <c r="B23" s="438" t="s">
        <v>460</v>
      </c>
      <c r="C23" s="457">
        <v>1</v>
      </c>
      <c r="D23" s="440">
        <f t="shared" si="10"/>
        <v>0</v>
      </c>
      <c r="E23" s="545" t="e">
        <f t="shared" si="6"/>
        <v>#DIV/0!</v>
      </c>
      <c r="F23" s="440">
        <f t="shared" si="14"/>
        <v>0</v>
      </c>
      <c r="G23" s="440">
        <f t="shared" si="14"/>
        <v>0</v>
      </c>
      <c r="H23" s="439">
        <f>IF(C23&lt;=1,F23*C23,0)</f>
        <v>0</v>
      </c>
      <c r="I23" s="440">
        <v>0</v>
      </c>
      <c r="J23" s="440">
        <v>0</v>
      </c>
      <c r="K23" s="440">
        <v>0</v>
      </c>
      <c r="L23" s="440">
        <v>0</v>
      </c>
      <c r="M23" s="440">
        <v>0</v>
      </c>
      <c r="N23" s="440">
        <v>0</v>
      </c>
      <c r="O23" s="440">
        <v>0</v>
      </c>
      <c r="P23" s="440">
        <v>0</v>
      </c>
      <c r="Q23" s="440">
        <v>0</v>
      </c>
      <c r="R23" s="440">
        <v>0</v>
      </c>
      <c r="S23" s="440">
        <v>0</v>
      </c>
      <c r="T23" s="440">
        <v>0</v>
      </c>
      <c r="U23" s="440">
        <v>0</v>
      </c>
      <c r="V23" s="440">
        <v>0</v>
      </c>
      <c r="W23" s="440">
        <v>0</v>
      </c>
      <c r="X23" s="440">
        <v>0</v>
      </c>
      <c r="Y23" s="440">
        <v>0</v>
      </c>
      <c r="Z23" s="440">
        <v>0</v>
      </c>
      <c r="AF23" s="419"/>
      <c r="AG23" s="419"/>
      <c r="AH23" s="419"/>
      <c r="AI23" s="419"/>
      <c r="AJ23" s="419"/>
      <c r="AK23" s="419"/>
      <c r="AL23" s="419"/>
      <c r="AM23" s="419"/>
      <c r="AN23" s="419"/>
      <c r="AO23" s="419"/>
      <c r="AP23" s="419"/>
      <c r="AQ23" s="419"/>
      <c r="AR23" s="419"/>
      <c r="AS23" s="419"/>
      <c r="AT23" s="419"/>
      <c r="AU23" s="419"/>
    </row>
    <row r="24" spans="1:69">
      <c r="A24" s="423">
        <v>13</v>
      </c>
      <c r="B24" s="424" t="s">
        <v>256</v>
      </c>
      <c r="C24" s="457">
        <v>0.85</v>
      </c>
      <c r="D24" s="428">
        <f t="shared" si="10"/>
        <v>0</v>
      </c>
      <c r="E24" s="533" t="e">
        <f>D24/$D$28</f>
        <v>#DIV/0!</v>
      </c>
      <c r="F24" s="428">
        <f t="shared" si="7"/>
        <v>0</v>
      </c>
      <c r="G24" s="428">
        <f t="shared" si="7"/>
        <v>0</v>
      </c>
      <c r="H24" s="428">
        <f>IF(C24&lt;1,F24*C24,0)</f>
        <v>0</v>
      </c>
      <c r="I24" s="435">
        <v>0</v>
      </c>
      <c r="J24" s="435">
        <v>0</v>
      </c>
      <c r="K24" s="435">
        <v>0</v>
      </c>
      <c r="L24" s="435">
        <v>0</v>
      </c>
      <c r="M24" s="435">
        <v>0</v>
      </c>
      <c r="N24" s="435">
        <v>0</v>
      </c>
      <c r="O24" s="435">
        <v>0</v>
      </c>
      <c r="P24" s="435">
        <v>0</v>
      </c>
      <c r="Q24" s="435">
        <v>0</v>
      </c>
      <c r="R24" s="435">
        <v>0</v>
      </c>
      <c r="S24" s="435">
        <v>0</v>
      </c>
      <c r="T24" s="435">
        <v>0</v>
      </c>
      <c r="U24" s="435">
        <v>0</v>
      </c>
      <c r="V24" s="435">
        <v>0</v>
      </c>
      <c r="W24" s="435">
        <v>0</v>
      </c>
      <c r="X24" s="435">
        <v>0</v>
      </c>
      <c r="Y24" s="435">
        <v>0</v>
      </c>
      <c r="Z24" s="435">
        <v>0</v>
      </c>
      <c r="AF24" s="419"/>
      <c r="AG24" s="419"/>
      <c r="AH24" s="419"/>
      <c r="AI24" s="419"/>
      <c r="AJ24" s="419"/>
      <c r="AK24" s="419"/>
      <c r="AL24" s="419"/>
      <c r="AM24" s="419"/>
      <c r="AN24" s="419"/>
      <c r="AO24" s="419"/>
      <c r="AP24" s="419"/>
      <c r="AQ24" s="419"/>
      <c r="AR24" s="419"/>
      <c r="AS24" s="419"/>
      <c r="AT24" s="419"/>
      <c r="AU24" s="419"/>
    </row>
    <row r="25" spans="1:69">
      <c r="A25" s="423">
        <v>15</v>
      </c>
      <c r="B25" s="424" t="s">
        <v>258</v>
      </c>
      <c r="C25" s="457"/>
      <c r="D25" s="428">
        <f t="shared" si="10"/>
        <v>0</v>
      </c>
      <c r="E25" s="533" t="e">
        <f>D25/$D$28</f>
        <v>#DIV/0!</v>
      </c>
      <c r="F25" s="428">
        <f>ROUND(I25+K25+M25+O25+Q25+S25+U25+W25+Y25,2)</f>
        <v>0</v>
      </c>
      <c r="G25" s="428">
        <f>ROUND(J25+L25+N25+P25+R25+T25+V25+X25+Z25,2)</f>
        <v>0</v>
      </c>
      <c r="H25" s="428">
        <f>SUM(H26:H27)</f>
        <v>0</v>
      </c>
      <c r="I25" s="428">
        <f>SUM(I26:I27)</f>
        <v>0</v>
      </c>
      <c r="J25" s="428">
        <f t="shared" ref="J25:Z25" si="16">SUM(J26:J27)</f>
        <v>0</v>
      </c>
      <c r="K25" s="428">
        <f t="shared" si="16"/>
        <v>0</v>
      </c>
      <c r="L25" s="428">
        <f t="shared" si="16"/>
        <v>0</v>
      </c>
      <c r="M25" s="428">
        <f t="shared" si="16"/>
        <v>0</v>
      </c>
      <c r="N25" s="428">
        <f t="shared" si="16"/>
        <v>0</v>
      </c>
      <c r="O25" s="428">
        <f t="shared" si="16"/>
        <v>0</v>
      </c>
      <c r="P25" s="428">
        <f t="shared" si="16"/>
        <v>0</v>
      </c>
      <c r="Q25" s="428">
        <f t="shared" si="16"/>
        <v>0</v>
      </c>
      <c r="R25" s="428">
        <f t="shared" si="16"/>
        <v>0</v>
      </c>
      <c r="S25" s="428">
        <f t="shared" si="16"/>
        <v>0</v>
      </c>
      <c r="T25" s="428">
        <f t="shared" si="16"/>
        <v>0</v>
      </c>
      <c r="U25" s="428">
        <f t="shared" si="16"/>
        <v>0</v>
      </c>
      <c r="V25" s="428">
        <f t="shared" si="16"/>
        <v>0</v>
      </c>
      <c r="W25" s="428">
        <f t="shared" si="16"/>
        <v>0</v>
      </c>
      <c r="X25" s="428">
        <f t="shared" si="16"/>
        <v>0</v>
      </c>
      <c r="Y25" s="428">
        <f t="shared" si="16"/>
        <v>0</v>
      </c>
      <c r="Z25" s="428">
        <f t="shared" si="16"/>
        <v>0</v>
      </c>
      <c r="AF25" s="419"/>
      <c r="AG25" s="419"/>
      <c r="AH25" s="419"/>
      <c r="AI25" s="419"/>
      <c r="AJ25" s="419"/>
      <c r="AK25" s="419"/>
      <c r="AL25" s="419"/>
      <c r="AM25" s="419"/>
      <c r="AN25" s="419"/>
      <c r="AO25" s="419"/>
      <c r="AP25" s="419"/>
      <c r="AQ25" s="419"/>
      <c r="AR25" s="419"/>
      <c r="AS25" s="419"/>
      <c r="AT25" s="419"/>
      <c r="AU25" s="419"/>
    </row>
    <row r="26" spans="1:69">
      <c r="A26" s="437" t="s">
        <v>476</v>
      </c>
      <c r="B26" s="438" t="s">
        <v>523</v>
      </c>
      <c r="C26" s="457">
        <v>0.85</v>
      </c>
      <c r="D26" s="439">
        <f t="shared" si="10"/>
        <v>0</v>
      </c>
      <c r="E26" s="533" t="e">
        <f>D26/$D$28</f>
        <v>#DIV/0!</v>
      </c>
      <c r="F26" s="439">
        <f t="shared" ref="F26:G27" si="17">ROUND(I26+K26+M26+O26+Q26+S26+U26+W26+Y26,2)</f>
        <v>0</v>
      </c>
      <c r="G26" s="439">
        <f t="shared" si="17"/>
        <v>0</v>
      </c>
      <c r="H26" s="439">
        <f>IF(C26&lt;1,F26*C26,0)</f>
        <v>0</v>
      </c>
      <c r="I26" s="440">
        <v>0</v>
      </c>
      <c r="J26" s="474"/>
      <c r="K26" s="440">
        <v>0</v>
      </c>
      <c r="L26" s="474"/>
      <c r="M26" s="440">
        <v>0</v>
      </c>
      <c r="N26" s="474"/>
      <c r="O26" s="440">
        <v>0</v>
      </c>
      <c r="P26" s="474"/>
      <c r="Q26" s="440">
        <v>0</v>
      </c>
      <c r="R26" s="474"/>
      <c r="S26" s="440">
        <v>0</v>
      </c>
      <c r="T26" s="474"/>
      <c r="U26" s="440">
        <v>0</v>
      </c>
      <c r="V26" s="474"/>
      <c r="W26" s="440">
        <v>0</v>
      </c>
      <c r="X26" s="474"/>
      <c r="Y26" s="440">
        <v>0</v>
      </c>
      <c r="Z26" s="474"/>
      <c r="AF26" s="419"/>
      <c r="AG26" s="419"/>
      <c r="AH26" s="419"/>
      <c r="AI26" s="419"/>
      <c r="AJ26" s="419"/>
      <c r="AK26" s="419"/>
      <c r="AL26" s="419"/>
      <c r="AM26" s="419"/>
      <c r="AN26" s="419"/>
      <c r="AO26" s="419"/>
      <c r="AP26" s="419"/>
      <c r="AQ26" s="419"/>
      <c r="AR26" s="419"/>
      <c r="AS26" s="419"/>
      <c r="AT26" s="419"/>
      <c r="AU26" s="419"/>
    </row>
    <row r="27" spans="1:69">
      <c r="A27" s="437" t="s">
        <v>477</v>
      </c>
      <c r="B27" s="438" t="s">
        <v>525</v>
      </c>
      <c r="C27" s="457">
        <v>0.85</v>
      </c>
      <c r="D27" s="439">
        <f t="shared" si="10"/>
        <v>0</v>
      </c>
      <c r="E27" s="533" t="e">
        <f>D27/$D$28</f>
        <v>#DIV/0!</v>
      </c>
      <c r="F27" s="439">
        <f t="shared" si="17"/>
        <v>0</v>
      </c>
      <c r="G27" s="439">
        <f t="shared" si="17"/>
        <v>0</v>
      </c>
      <c r="H27" s="439">
        <f>IF(C27&lt;1,F27*C27,0)</f>
        <v>0</v>
      </c>
      <c r="I27" s="531"/>
      <c r="J27" s="531"/>
      <c r="K27" s="531"/>
      <c r="L27" s="531"/>
      <c r="M27" s="531"/>
      <c r="N27" s="531"/>
      <c r="O27" s="531"/>
      <c r="P27" s="531"/>
      <c r="Q27" s="531"/>
      <c r="R27" s="531"/>
      <c r="S27" s="531"/>
      <c r="T27" s="531"/>
      <c r="U27" s="531"/>
      <c r="V27" s="531"/>
      <c r="W27" s="531"/>
      <c r="X27" s="531"/>
      <c r="Y27" s="531"/>
      <c r="Z27" s="531"/>
      <c r="AF27" s="419"/>
      <c r="AG27" s="419"/>
      <c r="AH27" s="419"/>
      <c r="AI27" s="419"/>
      <c r="AJ27" s="419"/>
      <c r="AK27" s="419"/>
      <c r="AL27" s="419"/>
      <c r="AM27" s="419"/>
      <c r="AN27" s="419"/>
      <c r="AO27" s="419"/>
      <c r="AP27" s="419"/>
      <c r="AQ27" s="419"/>
      <c r="AR27" s="419"/>
      <c r="AS27" s="419"/>
      <c r="AT27" s="419"/>
      <c r="AU27" s="419"/>
    </row>
    <row r="28" spans="1:69">
      <c r="A28" s="554"/>
      <c r="B28" s="424" t="s">
        <v>152</v>
      </c>
      <c r="C28" s="555">
        <v>0.85</v>
      </c>
      <c r="D28" s="428">
        <f>D5+D6+D9+D10+D19+D20+D21+D24+D25</f>
        <v>0</v>
      </c>
      <c r="E28" s="556" t="e">
        <f>D28/$D$28</f>
        <v>#DIV/0!</v>
      </c>
      <c r="F28" s="428">
        <f>F5+F6+F9+F10+F19+F20+F21+F24+F25</f>
        <v>0</v>
      </c>
      <c r="G28" s="428">
        <f>G5+G6+G9+G10+G19+G20+G21+G24+G25</f>
        <v>0</v>
      </c>
      <c r="H28" s="428">
        <f>H5+H6+H9+H10+H19+H20+H21+H24+H25</f>
        <v>0</v>
      </c>
      <c r="I28" s="428">
        <f>I5+I6+I9+I10+I19+I20+I21+I24+I25</f>
        <v>0</v>
      </c>
      <c r="J28" s="428">
        <f t="shared" ref="J28:Z28" si="18">J5+J6+J9+J10+J19+J20+J21+J24+J25</f>
        <v>0</v>
      </c>
      <c r="K28" s="428">
        <f t="shared" si="18"/>
        <v>0</v>
      </c>
      <c r="L28" s="428">
        <f t="shared" si="18"/>
        <v>0</v>
      </c>
      <c r="M28" s="428">
        <f t="shared" si="18"/>
        <v>0</v>
      </c>
      <c r="N28" s="428">
        <f t="shared" si="18"/>
        <v>0</v>
      </c>
      <c r="O28" s="428">
        <f t="shared" si="18"/>
        <v>0</v>
      </c>
      <c r="P28" s="428">
        <f t="shared" si="18"/>
        <v>0</v>
      </c>
      <c r="Q28" s="428">
        <f t="shared" si="18"/>
        <v>0</v>
      </c>
      <c r="R28" s="428">
        <f t="shared" si="18"/>
        <v>0</v>
      </c>
      <c r="S28" s="428">
        <f t="shared" si="18"/>
        <v>0</v>
      </c>
      <c r="T28" s="428">
        <f t="shared" si="18"/>
        <v>0</v>
      </c>
      <c r="U28" s="428">
        <f t="shared" si="18"/>
        <v>0</v>
      </c>
      <c r="V28" s="428">
        <f t="shared" si="18"/>
        <v>0</v>
      </c>
      <c r="W28" s="428">
        <f t="shared" si="18"/>
        <v>0</v>
      </c>
      <c r="X28" s="428">
        <f t="shared" si="18"/>
        <v>0</v>
      </c>
      <c r="Y28" s="428">
        <f t="shared" si="18"/>
        <v>0</v>
      </c>
      <c r="Z28" s="428">
        <f t="shared" si="18"/>
        <v>0</v>
      </c>
      <c r="AF28" s="419"/>
      <c r="AG28" s="419"/>
      <c r="AH28" s="419"/>
      <c r="AI28" s="419"/>
      <c r="AJ28" s="419"/>
      <c r="AK28" s="419"/>
      <c r="AL28" s="419"/>
      <c r="AM28" s="419"/>
      <c r="AN28" s="419"/>
      <c r="AO28" s="419"/>
      <c r="AP28" s="419"/>
      <c r="AQ28" s="419"/>
      <c r="AR28" s="419"/>
      <c r="AS28" s="419"/>
      <c r="AT28" s="419"/>
      <c r="AU28" s="419"/>
    </row>
    <row r="29" spans="1:69" s="454" customFormat="1">
      <c r="A29" s="448"/>
      <c r="B29" s="449"/>
      <c r="C29" s="450"/>
      <c r="D29" s="451"/>
      <c r="E29" s="452"/>
      <c r="F29" s="451"/>
      <c r="G29" s="451"/>
      <c r="H29" s="451"/>
      <c r="I29" s="451"/>
      <c r="J29" s="451"/>
      <c r="K29" s="451"/>
      <c r="L29" s="451"/>
      <c r="M29" s="451"/>
      <c r="N29" s="451"/>
      <c r="O29" s="451"/>
      <c r="P29" s="451"/>
      <c r="Q29" s="451"/>
      <c r="R29" s="451"/>
      <c r="S29" s="451"/>
      <c r="T29" s="451"/>
      <c r="U29" s="451"/>
      <c r="V29" s="451"/>
      <c r="W29" s="451"/>
      <c r="X29" s="451"/>
      <c r="Y29" s="451"/>
      <c r="Z29" s="451"/>
      <c r="AA29" s="77"/>
      <c r="AB29" s="77"/>
      <c r="AC29" s="77"/>
      <c r="AD29" s="77"/>
      <c r="AE29" s="77"/>
      <c r="AF29" s="453"/>
      <c r="AG29" s="453"/>
      <c r="AH29" s="453"/>
      <c r="AI29" s="453"/>
      <c r="AJ29" s="453"/>
      <c r="AK29" s="453"/>
      <c r="AL29" s="453"/>
      <c r="AM29" s="453"/>
      <c r="AN29" s="453"/>
      <c r="AO29" s="453"/>
      <c r="AP29" s="453"/>
      <c r="AQ29" s="453"/>
      <c r="AR29" s="453"/>
      <c r="AS29" s="453"/>
      <c r="AT29" s="453"/>
      <c r="AU29" s="453"/>
      <c r="AV29" s="77"/>
      <c r="AW29" s="77"/>
      <c r="AX29" s="77"/>
      <c r="AY29" s="77"/>
      <c r="AZ29" s="77"/>
      <c r="BA29" s="77"/>
      <c r="BB29" s="77"/>
      <c r="BC29" s="77"/>
      <c r="BD29" s="77"/>
      <c r="BE29" s="77"/>
      <c r="BF29" s="77"/>
      <c r="BG29" s="77"/>
      <c r="BH29" s="77"/>
      <c r="BI29" s="77"/>
      <c r="BJ29" s="77"/>
      <c r="BK29" s="77"/>
      <c r="BL29" s="77"/>
      <c r="BM29" s="77"/>
      <c r="BN29" s="77"/>
      <c r="BO29" s="77"/>
      <c r="BP29" s="77"/>
      <c r="BQ29" s="77"/>
    </row>
    <row r="30" spans="1:69" s="69" customFormat="1">
      <c r="A30" s="455"/>
      <c r="B30" s="456" t="s">
        <v>404</v>
      </c>
      <c r="C30" s="457"/>
      <c r="D30" s="435"/>
      <c r="E30" s="458"/>
      <c r="F30" s="442"/>
      <c r="G30" s="442"/>
      <c r="H30" s="442">
        <f>SUM(I30:Z30)</f>
        <v>0</v>
      </c>
      <c r="I30" s="442">
        <f>$C$28*SUM(I5:I6,I9,I12,I14:I20,I22,I24:I25)+SUM(I13+I23)</f>
        <v>0</v>
      </c>
      <c r="J30" s="442" t="s">
        <v>447</v>
      </c>
      <c r="K30" s="442">
        <f>$C$28*SUM(K5:K6,K9,K12,K14:K20,K22,K24:K25)+SUM(K13+K23)</f>
        <v>0</v>
      </c>
      <c r="L30" s="442" t="s">
        <v>447</v>
      </c>
      <c r="M30" s="442">
        <f>$C$28*SUM(M5:M6,M9,M12,M14:M20,M22,M24:M25)+SUM(M13+M23)</f>
        <v>0</v>
      </c>
      <c r="N30" s="442" t="s">
        <v>447</v>
      </c>
      <c r="O30" s="442">
        <f>$C$28*SUM(O5:O6,O9,O12,O14:O20,O22,O24:O25)+SUM(O13+O23)</f>
        <v>0</v>
      </c>
      <c r="P30" s="442" t="s">
        <v>447</v>
      </c>
      <c r="Q30" s="442">
        <f>$C$28*SUM(Q5:Q6,Q9,Q12,Q14:Q20,Q22,Q24:Q25)+SUM(Q13+Q23)</f>
        <v>0</v>
      </c>
      <c r="R30" s="442" t="s">
        <v>447</v>
      </c>
      <c r="S30" s="442">
        <f>$C$28*SUM(S5:S6,S9,S12,S14:S20,S22,S24:S25)+SUM(S13+S23)</f>
        <v>0</v>
      </c>
      <c r="T30" s="442" t="s">
        <v>447</v>
      </c>
      <c r="U30" s="442">
        <f>$C$28*SUM(U5:U6,U9,U12,U14:U20,U22,U24:U25)+SUM(U13+U23)</f>
        <v>0</v>
      </c>
      <c r="V30" s="442" t="s">
        <v>447</v>
      </c>
      <c r="W30" s="442">
        <f>$C$28*SUM(W5:W6,W9,W12,W14:W20,W22,W24:W25)+SUM(W13+W23)</f>
        <v>0</v>
      </c>
      <c r="X30" s="442" t="s">
        <v>447</v>
      </c>
      <c r="Y30" s="442">
        <f>$C$28*SUM(Y5:Y6,Y9,Y12,Y14:Y20,Y22,Y24:Y25)+SUM(Y13+Y23)</f>
        <v>0</v>
      </c>
      <c r="Z30" s="442" t="s">
        <v>447</v>
      </c>
      <c r="AF30" s="419"/>
      <c r="AG30" s="419"/>
      <c r="AH30" s="419"/>
      <c r="AI30" s="419"/>
      <c r="AJ30" s="419"/>
      <c r="AK30" s="419"/>
      <c r="AL30" s="419"/>
      <c r="AM30" s="419"/>
      <c r="AN30" s="419"/>
      <c r="AO30" s="419"/>
      <c r="AP30" s="419"/>
      <c r="AQ30" s="419"/>
      <c r="AR30" s="419"/>
      <c r="AS30" s="419"/>
      <c r="AT30" s="419"/>
      <c r="AU30" s="419"/>
    </row>
    <row r="31" spans="1:69" s="69" customFormat="1">
      <c r="A31" s="459"/>
      <c r="G31" s="218"/>
      <c r="H31" s="460"/>
      <c r="I31" s="419"/>
      <c r="J31" s="218"/>
      <c r="K31" s="218"/>
      <c r="L31" s="218"/>
      <c r="M31" s="218"/>
      <c r="N31" s="218"/>
      <c r="O31" s="218"/>
      <c r="P31" s="218"/>
      <c r="Q31" s="218"/>
      <c r="R31" s="218"/>
      <c r="S31" s="218"/>
      <c r="T31" s="218"/>
      <c r="U31" s="218"/>
      <c r="V31" s="218"/>
      <c r="W31" s="218"/>
      <c r="X31" s="218"/>
      <c r="Y31" s="218"/>
      <c r="Z31" s="218"/>
    </row>
    <row r="32" spans="1:69" s="69" customFormat="1">
      <c r="A32" s="459"/>
      <c r="B32" s="69" t="s">
        <v>455</v>
      </c>
      <c r="H32" s="77"/>
      <c r="I32" s="461"/>
      <c r="J32" s="461"/>
      <c r="K32" s="461"/>
      <c r="L32" s="461"/>
      <c r="M32" s="461"/>
      <c r="N32" s="461"/>
      <c r="O32" s="461"/>
      <c r="P32" s="461"/>
      <c r="Q32" s="461"/>
      <c r="R32" s="461"/>
      <c r="S32" s="461"/>
      <c r="T32" s="461"/>
      <c r="U32" s="461"/>
      <c r="V32" s="461"/>
      <c r="W32" s="461"/>
      <c r="X32" s="461"/>
      <c r="Y32" s="461"/>
      <c r="Z32" s="461"/>
      <c r="AA32" s="466"/>
    </row>
    <row r="33" spans="1:9" s="69" customFormat="1">
      <c r="A33" s="462"/>
      <c r="B33" s="69" t="s">
        <v>480</v>
      </c>
      <c r="I33" s="419"/>
    </row>
    <row r="34" spans="1:9" s="69" customFormat="1">
      <c r="A34" s="463"/>
      <c r="B34" s="69" t="s">
        <v>524</v>
      </c>
    </row>
    <row r="35" spans="1:9" s="69" customFormat="1">
      <c r="A35" s="463"/>
      <c r="B35" s="69" t="s">
        <v>673</v>
      </c>
    </row>
    <row r="36" spans="1:9" s="69" customFormat="1" ht="32.25" customHeight="1">
      <c r="A36" s="463"/>
    </row>
    <row r="37" spans="1:9" s="69" customFormat="1" ht="15.75">
      <c r="A37" s="464"/>
    </row>
    <row r="38" spans="1:9" s="69" customFormat="1" ht="15.75">
      <c r="A38" s="464"/>
    </row>
    <row r="39" spans="1:9" s="69" customFormat="1" ht="15.75">
      <c r="A39" s="464"/>
    </row>
    <row r="40" spans="1:9" s="69" customFormat="1"/>
    <row r="41" spans="1:9" s="69" customFormat="1"/>
    <row r="42" spans="1:9" s="69" customFormat="1"/>
    <row r="43" spans="1:9" s="69" customFormat="1">
      <c r="B43" s="419"/>
    </row>
    <row r="44" spans="1:9" s="69" customFormat="1">
      <c r="B44" s="419"/>
    </row>
    <row r="45" spans="1:9" s="69" customFormat="1">
      <c r="B45" s="465"/>
    </row>
    <row r="46" spans="1:9" s="69" customFormat="1"/>
    <row r="47" spans="1:9" s="69" customFormat="1"/>
    <row r="48" spans="1:9" s="69" customFormat="1"/>
    <row r="49" spans="5:5" s="69" customFormat="1">
      <c r="E49" s="466"/>
    </row>
    <row r="50" spans="5:5" s="69" customFormat="1"/>
    <row r="51" spans="5:5" s="69" customFormat="1"/>
    <row r="52" spans="5:5" s="69" customFormat="1"/>
    <row r="53" spans="5:5" s="69" customFormat="1"/>
    <row r="54" spans="5:5" s="69" customFormat="1"/>
    <row r="55" spans="5:5" s="69" customFormat="1"/>
    <row r="56" spans="5:5" s="69" customFormat="1"/>
    <row r="57" spans="5:5" s="69" customFormat="1"/>
    <row r="58" spans="5:5" s="69" customFormat="1"/>
    <row r="59" spans="5:5" s="69" customFormat="1"/>
    <row r="60" spans="5:5" s="69" customFormat="1"/>
    <row r="61" spans="5:5" s="69" customFormat="1"/>
    <row r="62" spans="5:5" s="69" customFormat="1"/>
    <row r="63" spans="5:5" s="69" customFormat="1"/>
    <row r="64" spans="5:5" s="69" customFormat="1"/>
    <row r="65" s="69" customFormat="1"/>
    <row r="66" s="69" customFormat="1"/>
    <row r="67" s="69" customFormat="1"/>
    <row r="68" s="69" customFormat="1"/>
    <row r="69" s="69" customFormat="1"/>
    <row r="70" s="69" customFormat="1"/>
    <row r="71" s="69" customFormat="1"/>
    <row r="72" s="69" customFormat="1"/>
    <row r="73" s="69" customFormat="1"/>
    <row r="74" s="69" customFormat="1"/>
    <row r="75" s="69" customFormat="1"/>
    <row r="76" s="69" customFormat="1"/>
    <row r="77" s="69" customFormat="1"/>
    <row r="78" s="69" customFormat="1"/>
    <row r="79" s="69" customFormat="1"/>
    <row r="80" s="69" customFormat="1"/>
    <row r="81" s="69" customFormat="1"/>
    <row r="82" s="69" customFormat="1"/>
    <row r="83" s="69" customFormat="1"/>
    <row r="84" s="69" customFormat="1"/>
    <row r="85" s="69" customFormat="1"/>
    <row r="86" s="69" customFormat="1"/>
    <row r="87" s="69" customFormat="1"/>
    <row r="88" s="69" customFormat="1"/>
    <row r="89" s="69" customFormat="1"/>
    <row r="90" s="69" customFormat="1"/>
    <row r="91" s="69" customFormat="1"/>
    <row r="92" s="69" customFormat="1"/>
    <row r="93" s="69" customFormat="1"/>
    <row r="94" s="69" customFormat="1"/>
    <row r="95" s="69" customFormat="1"/>
    <row r="96" s="69" customFormat="1"/>
    <row r="97" s="69" customFormat="1"/>
    <row r="98" s="69" customFormat="1"/>
    <row r="99" s="69" customFormat="1"/>
    <row r="100" s="69" customFormat="1"/>
    <row r="101" s="69" customFormat="1"/>
    <row r="102" s="69" customFormat="1"/>
    <row r="103" s="69" customFormat="1"/>
    <row r="104" s="69" customFormat="1"/>
    <row r="105" s="69" customFormat="1"/>
    <row r="106" s="69" customFormat="1"/>
    <row r="107" s="69" customFormat="1"/>
    <row r="108" s="69" customFormat="1"/>
    <row r="109" s="69" customFormat="1"/>
    <row r="110" s="69" customFormat="1"/>
    <row r="111" s="69" customFormat="1"/>
    <row r="112" s="69" customFormat="1"/>
    <row r="113" s="69" customFormat="1"/>
    <row r="114" s="69" customFormat="1"/>
    <row r="115" s="69" customFormat="1"/>
    <row r="116" s="69" customFormat="1"/>
    <row r="117" s="69" customFormat="1"/>
    <row r="118" s="69" customFormat="1"/>
    <row r="119" s="69" customFormat="1"/>
    <row r="120" s="69" customFormat="1"/>
    <row r="121" s="69" customFormat="1"/>
    <row r="122" s="69" customFormat="1"/>
    <row r="123" s="69" customFormat="1"/>
    <row r="124" s="69" customFormat="1"/>
    <row r="125" s="69" customFormat="1"/>
    <row r="126" s="69" customFormat="1"/>
    <row r="127" s="69" customFormat="1"/>
    <row r="128" s="69" customFormat="1"/>
    <row r="129" s="69" customFormat="1"/>
    <row r="130" s="69" customFormat="1"/>
    <row r="131" s="69" customFormat="1"/>
    <row r="132" s="69" customFormat="1"/>
    <row r="133" s="69" customFormat="1"/>
    <row r="134" s="69" customFormat="1"/>
    <row r="135" s="69" customFormat="1"/>
    <row r="136" s="69" customFormat="1"/>
    <row r="137" s="69" customFormat="1"/>
    <row r="138" s="69" customFormat="1"/>
    <row r="139" s="69" customFormat="1"/>
    <row r="140" s="69" customFormat="1"/>
    <row r="141" s="69" customFormat="1"/>
    <row r="142" s="69" customFormat="1"/>
    <row r="143" s="69" customFormat="1"/>
    <row r="144" s="69" customFormat="1"/>
    <row r="145" s="69" customFormat="1"/>
    <row r="146" s="69" customFormat="1"/>
    <row r="147" s="69" customFormat="1"/>
    <row r="148" s="69" customFormat="1"/>
    <row r="149" s="69" customFormat="1"/>
    <row r="150" s="69" customFormat="1"/>
    <row r="151" s="69" customFormat="1"/>
    <row r="152" s="69" customFormat="1"/>
    <row r="153" s="69" customFormat="1"/>
    <row r="154" s="69" customFormat="1"/>
    <row r="155" s="69" customFormat="1"/>
    <row r="156" s="69" customFormat="1"/>
    <row r="157" s="69" customFormat="1"/>
    <row r="158" s="69" customFormat="1"/>
    <row r="159" s="69" customFormat="1"/>
    <row r="160" s="69" customFormat="1"/>
    <row r="161" s="69" customFormat="1"/>
    <row r="162" s="69" customFormat="1"/>
    <row r="163" s="69" customFormat="1"/>
    <row r="164" s="69" customFormat="1"/>
    <row r="165" s="69" customFormat="1"/>
    <row r="166" s="69" customFormat="1"/>
    <row r="167" s="69" customFormat="1"/>
    <row r="168" s="69" customFormat="1"/>
    <row r="169" s="69" customFormat="1"/>
    <row r="170" s="69" customFormat="1"/>
    <row r="171" s="69" customFormat="1"/>
    <row r="172" s="69" customFormat="1"/>
    <row r="173" s="69" customFormat="1"/>
    <row r="174" s="69" customFormat="1"/>
    <row r="175" s="69" customFormat="1"/>
    <row r="176" s="69" customFormat="1"/>
    <row r="177" s="69" customFormat="1"/>
    <row r="178" s="69" customFormat="1"/>
    <row r="179" s="69" customFormat="1"/>
    <row r="180" s="69" customFormat="1"/>
    <row r="181" s="69" customFormat="1"/>
    <row r="182" s="69" customFormat="1"/>
    <row r="183" s="69" customFormat="1"/>
    <row r="184" s="69" customFormat="1"/>
    <row r="185" s="69" customFormat="1"/>
    <row r="186" s="69" customFormat="1"/>
    <row r="187" s="69" customFormat="1"/>
    <row r="188" s="69" customFormat="1"/>
    <row r="189" s="69" customFormat="1"/>
    <row r="190" s="69" customFormat="1"/>
    <row r="191" s="69" customFormat="1"/>
    <row r="192" s="69" customFormat="1"/>
    <row r="193" s="69" customFormat="1"/>
    <row r="194" s="69" customFormat="1"/>
    <row r="195" s="69" customFormat="1"/>
    <row r="196" s="69" customFormat="1"/>
    <row r="197" s="69" customFormat="1"/>
    <row r="198" s="69" customFormat="1"/>
    <row r="199" s="69" customFormat="1"/>
    <row r="200" s="69" customFormat="1"/>
    <row r="201" s="69" customFormat="1"/>
    <row r="202" s="69" customFormat="1"/>
    <row r="203" s="69" customFormat="1"/>
    <row r="204" s="69" customFormat="1"/>
    <row r="205" s="69" customFormat="1"/>
    <row r="206" s="69" customFormat="1"/>
    <row r="207" s="69" customFormat="1"/>
    <row r="208" s="69" customFormat="1"/>
    <row r="209" s="69" customFormat="1"/>
    <row r="210" s="69" customFormat="1"/>
    <row r="211" s="69" customFormat="1"/>
    <row r="212" s="69" customFormat="1"/>
    <row r="213" s="69" customFormat="1"/>
    <row r="214" s="69" customFormat="1"/>
    <row r="215" s="69" customFormat="1"/>
    <row r="216" s="69" customFormat="1"/>
    <row r="217" s="69" customFormat="1"/>
    <row r="218" s="69" customFormat="1"/>
    <row r="219" s="69" customFormat="1"/>
    <row r="220" s="69" customFormat="1"/>
    <row r="221" s="69" customFormat="1"/>
    <row r="222" s="69" customFormat="1"/>
    <row r="223" s="69" customFormat="1"/>
    <row r="224" s="69" customFormat="1"/>
    <row r="225" s="69" customFormat="1"/>
    <row r="226" s="69" customFormat="1"/>
    <row r="227" s="69" customFormat="1"/>
    <row r="228" s="69" customFormat="1"/>
    <row r="229" s="69" customFormat="1"/>
    <row r="230" s="69" customFormat="1"/>
    <row r="231" s="69" customFormat="1"/>
    <row r="232" s="69" customFormat="1"/>
    <row r="233" s="69" customFormat="1"/>
    <row r="234" s="69" customFormat="1"/>
    <row r="235" s="69" customFormat="1"/>
    <row r="236" s="69" customFormat="1"/>
    <row r="237" s="69" customFormat="1"/>
    <row r="238" s="69" customFormat="1"/>
    <row r="239" s="69" customFormat="1"/>
    <row r="240" s="69" customFormat="1"/>
    <row r="241" s="69" customFormat="1"/>
    <row r="242" s="69" customFormat="1"/>
    <row r="243" s="69" customFormat="1"/>
    <row r="244" s="69" customFormat="1"/>
    <row r="245" s="69" customFormat="1"/>
    <row r="246" s="69" customFormat="1"/>
    <row r="247" s="69" customFormat="1"/>
    <row r="248" s="69" customFormat="1"/>
    <row r="249" s="69" customFormat="1"/>
    <row r="250" s="69" customFormat="1"/>
    <row r="251" s="69" customFormat="1"/>
    <row r="252" s="69" customFormat="1"/>
    <row r="253" s="69" customFormat="1"/>
    <row r="254" s="69" customFormat="1"/>
    <row r="255" s="69" customFormat="1"/>
    <row r="256" s="69" customFormat="1"/>
    <row r="257" s="69" customFormat="1"/>
    <row r="258" s="69" customFormat="1"/>
    <row r="259" s="69" customFormat="1"/>
    <row r="260" s="69" customFormat="1"/>
    <row r="261" s="69" customFormat="1"/>
    <row r="262" s="69" customFormat="1"/>
    <row r="263" s="69" customFormat="1"/>
    <row r="264" s="69" customFormat="1"/>
    <row r="265" s="69" customFormat="1"/>
    <row r="266" s="69" customFormat="1"/>
    <row r="267" s="69" customFormat="1"/>
    <row r="268" s="69" customFormat="1"/>
    <row r="269" s="69" customFormat="1"/>
    <row r="270" s="69" customFormat="1"/>
    <row r="271" s="69" customFormat="1"/>
    <row r="272" s="69" customFormat="1"/>
    <row r="273" s="69" customFormat="1"/>
    <row r="274" s="69" customFormat="1"/>
    <row r="275" s="69" customFormat="1"/>
    <row r="276" s="69" customFormat="1"/>
    <row r="277" s="69" customFormat="1"/>
    <row r="278" s="69" customFormat="1"/>
    <row r="279" s="69" customFormat="1"/>
    <row r="280" s="69" customFormat="1"/>
    <row r="281" s="69" customFormat="1"/>
    <row r="282" s="69" customFormat="1"/>
    <row r="283" s="69" customFormat="1"/>
    <row r="284" s="69" customFormat="1"/>
    <row r="285" s="69" customFormat="1"/>
    <row r="286" s="69" customFormat="1"/>
    <row r="287" s="69" customFormat="1"/>
    <row r="288" s="69" customFormat="1"/>
    <row r="289" s="69" customFormat="1"/>
    <row r="290" s="69" customFormat="1"/>
    <row r="291" s="69" customFormat="1"/>
    <row r="292" s="69" customFormat="1"/>
    <row r="293" s="69" customFormat="1"/>
    <row r="294" s="69" customFormat="1"/>
    <row r="295" s="69" customFormat="1"/>
    <row r="296" s="69" customFormat="1"/>
    <row r="297" s="69" customFormat="1"/>
    <row r="298" s="69" customFormat="1"/>
    <row r="299" s="69" customFormat="1"/>
    <row r="300" s="69" customFormat="1"/>
    <row r="301" s="69" customFormat="1"/>
    <row r="302" s="69" customFormat="1"/>
    <row r="303" s="69" customFormat="1"/>
    <row r="304" s="69" customFormat="1"/>
    <row r="305" s="69" customFormat="1"/>
    <row r="306" s="69" customFormat="1"/>
    <row r="307" s="69" customFormat="1"/>
    <row r="308" s="69" customFormat="1"/>
    <row r="309" s="69" customFormat="1"/>
    <row r="310" s="69" customFormat="1"/>
    <row r="311" s="69" customFormat="1"/>
    <row r="312" s="69" customFormat="1"/>
    <row r="313" s="69" customFormat="1"/>
    <row r="314" s="69" customFormat="1"/>
    <row r="315" s="69" customFormat="1"/>
    <row r="316" s="69" customFormat="1"/>
    <row r="317" s="69" customFormat="1"/>
    <row r="318" s="69" customFormat="1"/>
    <row r="319" s="69" customFormat="1"/>
    <row r="320" s="69" customFormat="1"/>
    <row r="321" s="69" customFormat="1"/>
    <row r="322" s="69" customFormat="1"/>
    <row r="323" s="69" customFormat="1"/>
    <row r="324" s="69" customFormat="1"/>
    <row r="325" s="69" customFormat="1"/>
    <row r="326" s="69" customFormat="1"/>
    <row r="327" s="69" customFormat="1"/>
    <row r="328" s="69" customFormat="1"/>
    <row r="329" s="69" customFormat="1"/>
    <row r="330" s="69" customFormat="1"/>
    <row r="331" s="69" customFormat="1"/>
    <row r="332" s="69" customFormat="1"/>
    <row r="333" s="69" customFormat="1"/>
    <row r="334" s="69" customFormat="1"/>
    <row r="335" s="69" customFormat="1"/>
    <row r="336" s="69" customFormat="1"/>
    <row r="337" s="69" customFormat="1"/>
    <row r="338" s="69" customFormat="1"/>
    <row r="339" s="69" customFormat="1"/>
    <row r="340" s="69" customFormat="1"/>
    <row r="341" s="69" customFormat="1"/>
    <row r="342" s="69" customFormat="1"/>
    <row r="343" s="69" customFormat="1"/>
    <row r="344" s="69" customFormat="1"/>
    <row r="345" s="69" customFormat="1"/>
    <row r="346" s="69" customFormat="1"/>
    <row r="347" s="69" customFormat="1"/>
    <row r="348" s="69" customFormat="1"/>
    <row r="349" s="69" customFormat="1"/>
    <row r="350" s="69" customFormat="1"/>
    <row r="351" s="69" customFormat="1"/>
    <row r="352" s="69" customFormat="1"/>
    <row r="353" s="69" customFormat="1"/>
    <row r="354" s="69" customFormat="1"/>
    <row r="355" s="69" customFormat="1"/>
    <row r="356" s="69" customFormat="1"/>
    <row r="357" s="69" customFormat="1"/>
    <row r="358" s="69" customFormat="1"/>
    <row r="359" s="69" customFormat="1"/>
    <row r="360" s="69" customFormat="1"/>
    <row r="361" s="69" customFormat="1"/>
    <row r="362" s="69" customFormat="1"/>
    <row r="363" s="69" customFormat="1"/>
    <row r="364" s="69" customFormat="1"/>
    <row r="365" s="69" customFormat="1"/>
    <row r="366" s="69" customFormat="1"/>
    <row r="367" s="69" customFormat="1"/>
    <row r="368" s="69" customFormat="1"/>
    <row r="369" s="69" customFormat="1"/>
    <row r="370" s="69" customFormat="1"/>
    <row r="371" s="69" customFormat="1"/>
    <row r="372" s="69" customFormat="1"/>
    <row r="373" s="69" customFormat="1"/>
    <row r="374" s="69" customFormat="1"/>
    <row r="375" s="69" customFormat="1"/>
    <row r="376" s="69" customFormat="1"/>
    <row r="377" s="69" customFormat="1"/>
    <row r="378" s="69" customFormat="1"/>
    <row r="379" s="69" customFormat="1"/>
    <row r="380" s="69" customFormat="1"/>
    <row r="381" s="69" customFormat="1"/>
    <row r="382" s="69" customFormat="1"/>
    <row r="383" s="69" customFormat="1"/>
    <row r="384" s="69" customFormat="1"/>
    <row r="385" s="69" customFormat="1"/>
    <row r="386" s="69" customFormat="1"/>
    <row r="387" s="69" customFormat="1"/>
    <row r="388" s="69" customFormat="1"/>
    <row r="389" s="69" customFormat="1"/>
    <row r="390" s="69" customFormat="1"/>
    <row r="391" s="69" customFormat="1"/>
    <row r="392" s="69" customFormat="1"/>
    <row r="393" s="69" customFormat="1"/>
    <row r="394" s="69" customFormat="1"/>
    <row r="395" s="69" customFormat="1"/>
    <row r="396" s="69" customFormat="1"/>
    <row r="397" s="69" customFormat="1"/>
    <row r="398" s="69" customFormat="1"/>
    <row r="399" s="69" customFormat="1"/>
    <row r="400" s="69" customFormat="1"/>
    <row r="401" s="69" customFormat="1"/>
    <row r="402" s="69" customFormat="1"/>
    <row r="403" s="69" customFormat="1"/>
    <row r="404" s="69" customFormat="1"/>
    <row r="405" s="69" customFormat="1"/>
  </sheetData>
  <sheetProtection password="9929" sheet="1" objects="1" scenarios="1" formatCells="0" formatColumns="0" formatRows="0"/>
  <dataConsolidate/>
  <mergeCells count="20">
    <mergeCell ref="W3:X3"/>
    <mergeCell ref="Y3:Z3"/>
    <mergeCell ref="K3:L3"/>
    <mergeCell ref="M3:N3"/>
    <mergeCell ref="O3:P3"/>
    <mergeCell ref="Q3:R3"/>
    <mergeCell ref="S3:T3"/>
    <mergeCell ref="U3:V3"/>
    <mergeCell ref="I3:J3"/>
    <mergeCell ref="A1:B1"/>
    <mergeCell ref="D1:V1"/>
    <mergeCell ref="C2:D2"/>
    <mergeCell ref="E2:G2"/>
    <mergeCell ref="L2:O2"/>
    <mergeCell ref="P2:S2"/>
    <mergeCell ref="A3:A4"/>
    <mergeCell ref="B3:B4"/>
    <mergeCell ref="C3:C4"/>
    <mergeCell ref="D3:E3"/>
    <mergeCell ref="F3:G3"/>
  </mergeCells>
  <conditionalFormatting sqref="D5:D6 F6:G6 H24:H27 H5:H10 H12:H20">
    <cfRule type="containsText" dxfId="66" priority="5" stopIfTrue="1" operator="containsText" text="PĀRSNIEGTAS IZMAKSAS">
      <formula>NOT(ISERROR(SEARCH("PĀRSNIEGTAS IZMAKSAS",D5)))</formula>
    </cfRule>
  </conditionalFormatting>
  <conditionalFormatting sqref="H22:H23">
    <cfRule type="containsText" dxfId="65" priority="4" stopIfTrue="1" operator="containsText" text="PĀRSNIEGTAS IZMAKSAS">
      <formula>NOT(ISERROR(SEARCH("PĀRSNIEGTAS IZMAKSAS",H22)))</formula>
    </cfRule>
  </conditionalFormatting>
  <conditionalFormatting sqref="M3:Z3">
    <cfRule type="cellIs" dxfId="64" priority="3" operator="equal">
      <formula>"x"</formula>
    </cfRule>
  </conditionalFormatting>
  <conditionalFormatting sqref="H5:H10 H12:H20 H22:H27">
    <cfRule type="containsText" dxfId="63" priority="2" stopIfTrue="1" operator="containsText" text="PĀRSNIEGTAS IZMAKSAS">
      <formula>NOT(ISERROR(SEARCH("PĀRSNIEGTAS IZMAKSAS",H5)))</formula>
    </cfRule>
  </conditionalFormatting>
  <conditionalFormatting sqref="H5:H10 H12:H20 H22:H27">
    <cfRule type="containsText" dxfId="62" priority="1" stopIfTrue="1" operator="containsText" text="PĀRSNIEGTAS IZMAKSAS">
      <formula>NOT(ISERROR(SEARCH("PĀRSNIEGTAS IZMAKSAS",H5)))</formula>
    </cfRule>
  </conditionalFormatting>
  <dataValidations count="2">
    <dataValidation type="list" allowBlank="1" showInputMessage="1" showErrorMessage="1" prompt="Norādiet projekta sadarbības partneri - pašvaldību!_x000a__x000a__x000a_" sqref="E2:G2">
      <formula1>iesniedzejs</formula1>
    </dataValidation>
    <dataValidation allowBlank="1" showInputMessage="1" showErrorMessage="1" promptTitle="izveelies" sqref="C7:C9 C5 C11:C27"/>
  </dataValidations>
  <pageMargins left="0.7" right="0.7" top="0.75" bottom="0.75" header="0.3" footer="0.3"/>
  <pageSetup paperSize="9" scale="3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85409" r:id="rId4" name="Drop Down 1">
              <controlPr defaultSize="0" autoLine="0" autoPict="0" altText="Tests">
                <anchor moveWithCells="1">
                  <from>
                    <xdr:col>7</xdr:col>
                    <xdr:colOff>257175</xdr:colOff>
                    <xdr:row>1</xdr:row>
                    <xdr:rowOff>85725</xdr:rowOff>
                  </from>
                  <to>
                    <xdr:col>10</xdr:col>
                    <xdr:colOff>323850</xdr:colOff>
                    <xdr:row>1</xdr:row>
                    <xdr:rowOff>381000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pageSetUpPr fitToPage="1"/>
  </sheetPr>
  <dimension ref="A1:BQ405"/>
  <sheetViews>
    <sheetView showGridLines="0" zoomScale="90" zoomScaleNormal="90" workbookViewId="0">
      <pane xSplit="2" ySplit="4" topLeftCell="C5" activePane="bottomRight" state="frozen"/>
      <selection activeCell="P23" sqref="P23"/>
      <selection pane="topRight" activeCell="P23" sqref="P23"/>
      <selection pane="bottomLeft" activeCell="P23" sqref="P23"/>
      <selection pane="bottomRight" activeCell="P23" sqref="P23"/>
    </sheetView>
  </sheetViews>
  <sheetFormatPr defaultRowHeight="12.75"/>
  <cols>
    <col min="1" max="1" width="5.42578125" style="39" customWidth="1"/>
    <col min="2" max="2" width="64.140625" style="39" customWidth="1"/>
    <col min="3" max="3" width="10.28515625" style="39" customWidth="1"/>
    <col min="4" max="4" width="12.140625" style="39" customWidth="1"/>
    <col min="5" max="5" width="8.5703125" style="39" customWidth="1"/>
    <col min="6" max="6" width="12.140625" style="39" customWidth="1"/>
    <col min="7" max="7" width="13.28515625" style="39" customWidth="1"/>
    <col min="8" max="8" width="12.42578125" style="39" customWidth="1"/>
    <col min="9" max="10" width="12.85546875" style="39" customWidth="1"/>
    <col min="11" max="26" width="11.28515625" style="39" customWidth="1"/>
    <col min="27" max="69" width="9.140625" style="69"/>
    <col min="70" max="16384" width="9.140625" style="39"/>
  </cols>
  <sheetData>
    <row r="1" spans="1:69" s="417" customFormat="1" ht="27" customHeight="1">
      <c r="A1" s="1008" t="s">
        <v>515</v>
      </c>
      <c r="B1" s="1008"/>
      <c r="C1" s="557"/>
      <c r="D1" s="1014" t="s">
        <v>697</v>
      </c>
      <c r="E1" s="1014"/>
      <c r="F1" s="1014"/>
      <c r="G1" s="1014"/>
      <c r="H1" s="1014"/>
      <c r="I1" s="1014"/>
      <c r="J1" s="1014"/>
      <c r="K1" s="1014"/>
      <c r="L1" s="1014"/>
      <c r="M1" s="1014"/>
      <c r="N1" s="1014"/>
      <c r="O1" s="1014"/>
      <c r="P1" s="1014"/>
      <c r="Q1" s="1014"/>
      <c r="R1" s="1014"/>
      <c r="S1" s="1014"/>
      <c r="T1" s="1014"/>
      <c r="U1" s="1014"/>
      <c r="V1" s="1014"/>
      <c r="W1" s="416"/>
      <c r="X1" s="416"/>
      <c r="Y1" s="416"/>
      <c r="Z1" s="416"/>
      <c r="AA1" s="416"/>
      <c r="AB1" s="416"/>
      <c r="AC1" s="416"/>
      <c r="AD1" s="416"/>
      <c r="AE1" s="416"/>
      <c r="AF1" s="416"/>
      <c r="AG1" s="416"/>
      <c r="AH1" s="416"/>
      <c r="AI1" s="416"/>
      <c r="AJ1" s="416"/>
      <c r="AK1" s="416"/>
      <c r="AL1" s="416"/>
      <c r="AM1" s="416"/>
      <c r="AN1" s="416"/>
      <c r="AO1" s="416"/>
      <c r="AP1" s="416"/>
      <c r="AQ1" s="416"/>
      <c r="AR1" s="416"/>
      <c r="AS1" s="416"/>
      <c r="AT1" s="416"/>
      <c r="AU1" s="416"/>
      <c r="AV1" s="416"/>
      <c r="AW1" s="416"/>
      <c r="AX1" s="416"/>
      <c r="AY1" s="416"/>
      <c r="AZ1" s="416"/>
      <c r="BA1" s="416"/>
      <c r="BB1" s="416"/>
      <c r="BC1" s="416"/>
      <c r="BD1" s="416"/>
      <c r="BE1" s="416"/>
      <c r="BF1" s="416"/>
      <c r="BG1" s="416"/>
      <c r="BH1" s="416"/>
      <c r="BI1" s="416"/>
      <c r="BJ1" s="416"/>
      <c r="BK1" s="416"/>
      <c r="BL1" s="416"/>
      <c r="BM1" s="416"/>
      <c r="BN1" s="416"/>
      <c r="BO1" s="416"/>
      <c r="BP1" s="416"/>
      <c r="BQ1" s="416"/>
    </row>
    <row r="2" spans="1:69" ht="37.5" customHeight="1">
      <c r="A2" s="560" t="s">
        <v>444</v>
      </c>
      <c r="B2" s="560"/>
      <c r="C2" s="1029" t="s">
        <v>497</v>
      </c>
      <c r="D2" s="1029"/>
      <c r="E2" s="1018" t="s">
        <v>577</v>
      </c>
      <c r="F2" s="1006"/>
      <c r="G2" s="1030"/>
      <c r="H2" s="566"/>
      <c r="I2" s="561"/>
      <c r="J2" s="561"/>
      <c r="K2" s="562"/>
      <c r="L2" s="1031" t="s">
        <v>489</v>
      </c>
      <c r="M2" s="1019"/>
      <c r="N2" s="1019"/>
      <c r="O2" s="1019"/>
      <c r="P2" s="1032">
        <f>IF(E2="izvēlieties!",0,IF(HIDDEN!$S$2&lt;3,IF('Dati par projektu'!C9=2016,VLOOKUP(E2,HIDDEN!A3:C155,3,FALSE),VLOOKUP(E2,HIDDEN!A3:D155,4,FALSE)),0))</f>
        <v>0.3</v>
      </c>
      <c r="Q2" s="1033"/>
      <c r="R2" s="1033"/>
      <c r="S2" s="1034"/>
      <c r="T2" s="69"/>
      <c r="U2" s="69"/>
      <c r="V2" s="69"/>
      <c r="W2" s="69"/>
      <c r="X2" s="69"/>
      <c r="Y2" s="69"/>
      <c r="Z2" s="69"/>
    </row>
    <row r="3" spans="1:69">
      <c r="A3" s="1010" t="s">
        <v>162</v>
      </c>
      <c r="B3" s="1011" t="s">
        <v>191</v>
      </c>
      <c r="C3" s="1012" t="s">
        <v>454</v>
      </c>
      <c r="D3" s="1013" t="s">
        <v>192</v>
      </c>
      <c r="E3" s="1013"/>
      <c r="F3" s="1013" t="s">
        <v>213</v>
      </c>
      <c r="G3" s="1013"/>
      <c r="H3" s="548"/>
      <c r="I3" s="1013" t="s">
        <v>398</v>
      </c>
      <c r="J3" s="1013"/>
      <c r="K3" s="1013" t="str">
        <f>'Dati par projektu'!C9</f>
        <v>Izvēlieties gadu</v>
      </c>
      <c r="L3" s="1013"/>
      <c r="M3" s="1015" t="str">
        <f>IF(OR(K3&gt;=2022,K3="X"),"X",K3+1)</f>
        <v>X</v>
      </c>
      <c r="N3" s="1015"/>
      <c r="O3" s="1015" t="str">
        <f t="shared" ref="O3" si="0">IF(OR(M3&gt;=2022,M3="X"),"X",M3+1)</f>
        <v>X</v>
      </c>
      <c r="P3" s="1015"/>
      <c r="Q3" s="1015" t="str">
        <f t="shared" ref="Q3" si="1">IF(OR(O3&gt;=2022,O3="X"),"X",O3+1)</f>
        <v>X</v>
      </c>
      <c r="R3" s="1015"/>
      <c r="S3" s="1015" t="str">
        <f t="shared" ref="S3" si="2">IF(OR(Q3&gt;=2022,Q3="X"),"X",Q3+1)</f>
        <v>X</v>
      </c>
      <c r="T3" s="1015"/>
      <c r="U3" s="1015" t="str">
        <f t="shared" ref="U3" si="3">IF(OR(S3&gt;=2022,S3="X"),"X",S3+1)</f>
        <v>X</v>
      </c>
      <c r="V3" s="1015"/>
      <c r="W3" s="1015" t="str">
        <f t="shared" ref="W3" si="4">IF(OR(U3&gt;=2022,U3="X"),"X",U3+1)</f>
        <v>X</v>
      </c>
      <c r="X3" s="1015"/>
      <c r="Y3" s="1015" t="str">
        <f t="shared" ref="Y3" si="5">IF(OR(W3&gt;=2022,W3="X"),"X",W3+1)</f>
        <v>X</v>
      </c>
      <c r="Z3" s="1015"/>
      <c r="AF3" s="419"/>
      <c r="AG3" s="419"/>
      <c r="AH3" s="419"/>
      <c r="AI3" s="419"/>
      <c r="AJ3" s="419"/>
      <c r="AK3" s="419"/>
      <c r="AL3" s="419"/>
      <c r="AM3" s="419"/>
      <c r="AN3" s="419"/>
      <c r="AO3" s="419"/>
      <c r="AP3" s="419"/>
      <c r="AQ3" s="419"/>
      <c r="AR3" s="419"/>
      <c r="AS3" s="419"/>
      <c r="AT3" s="419"/>
      <c r="AU3" s="419"/>
      <c r="AW3" s="420">
        <v>0.55000000000000004</v>
      </c>
    </row>
    <row r="4" spans="1:69" ht="38.25">
      <c r="A4" s="1010"/>
      <c r="B4" s="1011" t="s">
        <v>195</v>
      </c>
      <c r="C4" s="1012"/>
      <c r="D4" s="549" t="s">
        <v>179</v>
      </c>
      <c r="E4" s="549" t="s">
        <v>15</v>
      </c>
      <c r="F4" s="549" t="s">
        <v>193</v>
      </c>
      <c r="G4" s="549" t="s">
        <v>194</v>
      </c>
      <c r="H4" s="548" t="s">
        <v>216</v>
      </c>
      <c r="I4" s="422" t="s">
        <v>214</v>
      </c>
      <c r="J4" s="422" t="s">
        <v>215</v>
      </c>
      <c r="K4" s="422" t="s">
        <v>214</v>
      </c>
      <c r="L4" s="422" t="s">
        <v>215</v>
      </c>
      <c r="M4" s="422" t="s">
        <v>214</v>
      </c>
      <c r="N4" s="422" t="s">
        <v>215</v>
      </c>
      <c r="O4" s="422" t="s">
        <v>214</v>
      </c>
      <c r="P4" s="422" t="s">
        <v>215</v>
      </c>
      <c r="Q4" s="422" t="s">
        <v>214</v>
      </c>
      <c r="R4" s="422" t="s">
        <v>215</v>
      </c>
      <c r="S4" s="422" t="s">
        <v>214</v>
      </c>
      <c r="T4" s="422" t="s">
        <v>215</v>
      </c>
      <c r="U4" s="422" t="s">
        <v>214</v>
      </c>
      <c r="V4" s="422" t="s">
        <v>215</v>
      </c>
      <c r="W4" s="422" t="s">
        <v>214</v>
      </c>
      <c r="X4" s="422" t="s">
        <v>215</v>
      </c>
      <c r="Y4" s="422" t="s">
        <v>214</v>
      </c>
      <c r="Z4" s="422" t="s">
        <v>215</v>
      </c>
      <c r="AF4" s="419"/>
      <c r="AG4" s="419"/>
      <c r="AH4" s="419"/>
      <c r="AI4" s="419"/>
      <c r="AJ4" s="419"/>
      <c r="AK4" s="419"/>
      <c r="AL4" s="419"/>
      <c r="AM4" s="419"/>
      <c r="AN4" s="419"/>
      <c r="AO4" s="419"/>
      <c r="AP4" s="419"/>
      <c r="AQ4" s="419"/>
      <c r="AR4" s="419"/>
      <c r="AS4" s="419"/>
      <c r="AT4" s="419"/>
      <c r="AU4" s="419"/>
      <c r="AW4" s="420">
        <v>0.45</v>
      </c>
    </row>
    <row r="5" spans="1:69" s="34" customFormat="1">
      <c r="A5" s="423">
        <v>1</v>
      </c>
      <c r="B5" s="424" t="s">
        <v>453</v>
      </c>
      <c r="C5" s="457">
        <v>0.85</v>
      </c>
      <c r="D5" s="426">
        <f>IF(C5="IZVĒLIETIES!","norādiet likmi!",F5+G5)</f>
        <v>0</v>
      </c>
      <c r="E5" s="533" t="e">
        <f t="shared" ref="E5:E23" si="6">D5/$D$28</f>
        <v>#DIV/0!</v>
      </c>
      <c r="F5" s="428">
        <f>ROUND(I5+K5+M5+O5+Q5+S5+U5+W5+Y5,2)</f>
        <v>0</v>
      </c>
      <c r="G5" s="428">
        <f>ROUND(J5+L5+N5+P5+R5+T5+V5+X5+Z5,2)</f>
        <v>0</v>
      </c>
      <c r="H5" s="428">
        <f>IF(C5&lt;1,F5*C5,0)</f>
        <v>0</v>
      </c>
      <c r="I5" s="333"/>
      <c r="J5" s="531"/>
      <c r="K5" s="333"/>
      <c r="L5" s="531"/>
      <c r="M5" s="333"/>
      <c r="N5" s="531"/>
      <c r="O5" s="333"/>
      <c r="P5" s="531"/>
      <c r="Q5" s="333"/>
      <c r="R5" s="531"/>
      <c r="S5" s="333"/>
      <c r="T5" s="531"/>
      <c r="U5" s="333"/>
      <c r="V5" s="531"/>
      <c r="W5" s="333"/>
      <c r="X5" s="531"/>
      <c r="Y5" s="333"/>
      <c r="Z5" s="531"/>
      <c r="AA5" s="69"/>
      <c r="AB5" s="69"/>
      <c r="AC5" s="69"/>
      <c r="AD5" s="69"/>
      <c r="AE5" s="69"/>
      <c r="AF5" s="419"/>
      <c r="AG5" s="419"/>
      <c r="AH5" s="419"/>
      <c r="AI5" s="419"/>
      <c r="AJ5" s="419"/>
      <c r="AK5" s="419"/>
      <c r="AL5" s="419"/>
      <c r="AM5" s="419"/>
      <c r="AN5" s="419"/>
      <c r="AO5" s="419"/>
      <c r="AP5" s="419"/>
      <c r="AQ5" s="419"/>
      <c r="AR5" s="419"/>
      <c r="AS5" s="419"/>
      <c r="AT5" s="419"/>
      <c r="AU5" s="419"/>
      <c r="AV5" s="69"/>
      <c r="AW5" s="420">
        <v>0.35</v>
      </c>
      <c r="AX5" s="69"/>
      <c r="AY5" s="69"/>
      <c r="AZ5" s="69"/>
      <c r="BA5" s="69"/>
      <c r="BB5" s="69"/>
      <c r="BC5" s="69"/>
      <c r="BD5" s="69"/>
      <c r="BE5" s="69"/>
      <c r="BF5" s="69"/>
      <c r="BG5" s="69"/>
      <c r="BH5" s="69"/>
      <c r="BI5" s="69"/>
      <c r="BJ5" s="69"/>
      <c r="BK5" s="69"/>
      <c r="BL5" s="69"/>
      <c r="BM5" s="69"/>
      <c r="BN5" s="69"/>
      <c r="BO5" s="69"/>
      <c r="BP5" s="69"/>
      <c r="BQ5" s="69"/>
    </row>
    <row r="6" spans="1:69">
      <c r="A6" s="423">
        <v>2</v>
      </c>
      <c r="B6" s="424" t="s">
        <v>487</v>
      </c>
      <c r="C6" s="69"/>
      <c r="D6" s="426">
        <f>SUM(D7:D8)</f>
        <v>0</v>
      </c>
      <c r="E6" s="533" t="e">
        <f t="shared" si="6"/>
        <v>#DIV/0!</v>
      </c>
      <c r="F6" s="426">
        <f t="shared" ref="F6:G24" si="7">ROUND(I6+K6+M6+O6+Q6+S6+U6+W6+Y6,2)</f>
        <v>0</v>
      </c>
      <c r="G6" s="426">
        <f t="shared" si="7"/>
        <v>0</v>
      </c>
      <c r="H6" s="426">
        <f>SUM(H7:H8)</f>
        <v>0</v>
      </c>
      <c r="I6" s="435">
        <f>SUM(I7:I8)</f>
        <v>0</v>
      </c>
      <c r="J6" s="435">
        <f t="shared" ref="J6:Z6" si="8">SUM(J7:J8)</f>
        <v>0</v>
      </c>
      <c r="K6" s="435">
        <f t="shared" si="8"/>
        <v>0</v>
      </c>
      <c r="L6" s="435">
        <f t="shared" si="8"/>
        <v>0</v>
      </c>
      <c r="M6" s="435">
        <f t="shared" si="8"/>
        <v>0</v>
      </c>
      <c r="N6" s="435">
        <f t="shared" si="8"/>
        <v>0</v>
      </c>
      <c r="O6" s="435">
        <f t="shared" si="8"/>
        <v>0</v>
      </c>
      <c r="P6" s="435">
        <f t="shared" si="8"/>
        <v>0</v>
      </c>
      <c r="Q6" s="435">
        <f t="shared" si="8"/>
        <v>0</v>
      </c>
      <c r="R6" s="435">
        <f t="shared" si="8"/>
        <v>0</v>
      </c>
      <c r="S6" s="435">
        <f t="shared" si="8"/>
        <v>0</v>
      </c>
      <c r="T6" s="435">
        <f t="shared" si="8"/>
        <v>0</v>
      </c>
      <c r="U6" s="435">
        <f t="shared" si="8"/>
        <v>0</v>
      </c>
      <c r="V6" s="435">
        <f t="shared" si="8"/>
        <v>0</v>
      </c>
      <c r="W6" s="435">
        <f t="shared" si="8"/>
        <v>0</v>
      </c>
      <c r="X6" s="435">
        <f t="shared" si="8"/>
        <v>0</v>
      </c>
      <c r="Y6" s="435">
        <f t="shared" si="8"/>
        <v>0</v>
      </c>
      <c r="Z6" s="435">
        <f t="shared" si="8"/>
        <v>0</v>
      </c>
      <c r="AF6" s="419"/>
      <c r="AG6" s="419"/>
      <c r="AH6" s="419"/>
      <c r="AI6" s="419"/>
      <c r="AJ6" s="419"/>
      <c r="AK6" s="419"/>
      <c r="AL6" s="419"/>
      <c r="AM6" s="419"/>
      <c r="AN6" s="419"/>
      <c r="AO6" s="419"/>
      <c r="AP6" s="419"/>
      <c r="AQ6" s="419"/>
      <c r="AR6" s="419"/>
      <c r="AS6" s="419"/>
      <c r="AT6" s="419"/>
      <c r="AU6" s="419"/>
      <c r="AW6" s="218"/>
    </row>
    <row r="7" spans="1:69">
      <c r="A7" s="437" t="s">
        <v>14</v>
      </c>
      <c r="B7" s="438" t="s">
        <v>488</v>
      </c>
      <c r="C7" s="457">
        <v>0.85</v>
      </c>
      <c r="D7" s="439">
        <f>IF(C7="IZVĒLIETIES!","norādiet likmi!",F7+G7)</f>
        <v>0</v>
      </c>
      <c r="E7" s="533" t="e">
        <f t="shared" si="6"/>
        <v>#DIV/0!</v>
      </c>
      <c r="F7" s="439">
        <f>ROUND(I7+K7+M7+O7+Q7+S7+U7+W7+Y7,2)</f>
        <v>0</v>
      </c>
      <c r="G7" s="439">
        <f t="shared" si="7"/>
        <v>0</v>
      </c>
      <c r="H7" s="439">
        <f>IF(C7&lt;1,F7*C7,0)</f>
        <v>0</v>
      </c>
      <c r="I7" s="531"/>
      <c r="J7" s="531"/>
      <c r="K7" s="531"/>
      <c r="L7" s="531"/>
      <c r="M7" s="531"/>
      <c r="N7" s="531"/>
      <c r="O7" s="531"/>
      <c r="P7" s="531"/>
      <c r="Q7" s="531"/>
      <c r="R7" s="531"/>
      <c r="S7" s="531"/>
      <c r="T7" s="531"/>
      <c r="U7" s="531"/>
      <c r="V7" s="531"/>
      <c r="W7" s="531"/>
      <c r="X7" s="531"/>
      <c r="Y7" s="531"/>
      <c r="Z7" s="531"/>
      <c r="AF7" s="419"/>
      <c r="AG7" s="419"/>
      <c r="AH7" s="419"/>
      <c r="AI7" s="419"/>
      <c r="AJ7" s="419"/>
      <c r="AK7" s="419"/>
      <c r="AL7" s="419"/>
      <c r="AM7" s="419"/>
      <c r="AN7" s="419"/>
      <c r="AO7" s="419"/>
      <c r="AP7" s="419"/>
      <c r="AQ7" s="419"/>
      <c r="AR7" s="419"/>
      <c r="AS7" s="419"/>
      <c r="AT7" s="419"/>
      <c r="AU7" s="419"/>
      <c r="AW7" s="218"/>
    </row>
    <row r="8" spans="1:69">
      <c r="A8" s="437" t="s">
        <v>16</v>
      </c>
      <c r="B8" s="438" t="s">
        <v>231</v>
      </c>
      <c r="C8" s="457">
        <v>0.85</v>
      </c>
      <c r="D8" s="439">
        <f>IF(C8="IZVĒLIETIES!","norādiet likmi!",F8+G8)</f>
        <v>0</v>
      </c>
      <c r="E8" s="533" t="e">
        <f t="shared" si="6"/>
        <v>#DIV/0!</v>
      </c>
      <c r="F8" s="439">
        <f t="shared" si="7"/>
        <v>0</v>
      </c>
      <c r="G8" s="439">
        <f t="shared" si="7"/>
        <v>0</v>
      </c>
      <c r="H8" s="439">
        <f>IF(C8&lt;1,F8*C8,0)</f>
        <v>0</v>
      </c>
      <c r="I8" s="440">
        <v>0</v>
      </c>
      <c r="J8" s="440">
        <v>0</v>
      </c>
      <c r="K8" s="440">
        <v>0</v>
      </c>
      <c r="L8" s="440">
        <v>0</v>
      </c>
      <c r="M8" s="440">
        <v>0</v>
      </c>
      <c r="N8" s="440">
        <v>0</v>
      </c>
      <c r="O8" s="440">
        <v>0</v>
      </c>
      <c r="P8" s="440">
        <v>0</v>
      </c>
      <c r="Q8" s="440">
        <v>0</v>
      </c>
      <c r="R8" s="440">
        <v>0</v>
      </c>
      <c r="S8" s="440">
        <v>0</v>
      </c>
      <c r="T8" s="440">
        <v>0</v>
      </c>
      <c r="U8" s="440">
        <v>0</v>
      </c>
      <c r="V8" s="440">
        <v>0</v>
      </c>
      <c r="W8" s="440">
        <v>0</v>
      </c>
      <c r="X8" s="440">
        <v>0</v>
      </c>
      <c r="Y8" s="440">
        <v>0</v>
      </c>
      <c r="Z8" s="440">
        <v>0</v>
      </c>
      <c r="AF8" s="419"/>
      <c r="AG8" s="419"/>
      <c r="AH8" s="419"/>
      <c r="AI8" s="419"/>
      <c r="AJ8" s="419"/>
      <c r="AK8" s="419"/>
      <c r="AL8" s="419"/>
      <c r="AM8" s="419"/>
      <c r="AN8" s="419"/>
      <c r="AO8" s="419"/>
      <c r="AP8" s="419"/>
      <c r="AQ8" s="419"/>
      <c r="AR8" s="419"/>
      <c r="AS8" s="419"/>
      <c r="AT8" s="419"/>
      <c r="AU8" s="419"/>
      <c r="AW8" s="218"/>
    </row>
    <row r="9" spans="1:69" hidden="1">
      <c r="A9" s="423">
        <v>3</v>
      </c>
      <c r="B9" s="424" t="s">
        <v>235</v>
      </c>
      <c r="C9" s="457">
        <v>0.85</v>
      </c>
      <c r="D9" s="428">
        <f>IF(C9="IZVĒLIETIES!","norādiet likmi!",F9+G9)</f>
        <v>0</v>
      </c>
      <c r="E9" s="533" t="e">
        <f t="shared" si="6"/>
        <v>#DIV/0!</v>
      </c>
      <c r="F9" s="428">
        <f t="shared" si="7"/>
        <v>0</v>
      </c>
      <c r="G9" s="428">
        <f t="shared" si="7"/>
        <v>0</v>
      </c>
      <c r="H9" s="439">
        <f>IF(C9&lt;1,F9*C9*'17.1.PIV 4. piel. turpinājums'!$C$22,0)</f>
        <v>0</v>
      </c>
      <c r="I9" s="552">
        <v>0</v>
      </c>
      <c r="J9" s="552">
        <v>0</v>
      </c>
      <c r="K9" s="552">
        <v>0</v>
      </c>
      <c r="L9" s="552">
        <v>0</v>
      </c>
      <c r="M9" s="552">
        <v>0</v>
      </c>
      <c r="N9" s="552">
        <v>0</v>
      </c>
      <c r="O9" s="552">
        <v>0</v>
      </c>
      <c r="P9" s="552">
        <v>0</v>
      </c>
      <c r="Q9" s="552">
        <v>0</v>
      </c>
      <c r="R9" s="552">
        <v>0</v>
      </c>
      <c r="S9" s="552">
        <v>0</v>
      </c>
      <c r="T9" s="552">
        <v>0</v>
      </c>
      <c r="U9" s="552"/>
      <c r="V9" s="552"/>
      <c r="W9" s="552"/>
      <c r="X9" s="552"/>
      <c r="Y9" s="552"/>
      <c r="Z9" s="552"/>
      <c r="AF9" s="419"/>
      <c r="AG9" s="419"/>
      <c r="AH9" s="419"/>
      <c r="AI9" s="419"/>
      <c r="AJ9" s="419"/>
      <c r="AK9" s="419"/>
      <c r="AL9" s="419"/>
      <c r="AM9" s="419"/>
      <c r="AN9" s="419"/>
      <c r="AO9" s="419"/>
      <c r="AP9" s="419"/>
      <c r="AQ9" s="419"/>
      <c r="AR9" s="419"/>
      <c r="AS9" s="419"/>
      <c r="AT9" s="419"/>
      <c r="AU9" s="419"/>
    </row>
    <row r="10" spans="1:69">
      <c r="A10" s="423">
        <v>7</v>
      </c>
      <c r="B10" s="424" t="s">
        <v>241</v>
      </c>
      <c r="C10" s="69"/>
      <c r="D10" s="428">
        <f>SUM(D12:D18)</f>
        <v>0</v>
      </c>
      <c r="E10" s="533" t="e">
        <f t="shared" si="6"/>
        <v>#DIV/0!</v>
      </c>
      <c r="F10" s="428">
        <f>ROUND(I10+K10+M10+O10+Q10+S10+U10+W10+Y10,2)</f>
        <v>0</v>
      </c>
      <c r="G10" s="428">
        <f>ROUND(J10+L10+N10+P10+R10+T10+V10+X10+Z10,2)</f>
        <v>0</v>
      </c>
      <c r="H10" s="428">
        <f>SUM(H12:H18)</f>
        <v>0</v>
      </c>
      <c r="I10" s="442">
        <f>SUM(I12:I18)</f>
        <v>0</v>
      </c>
      <c r="J10" s="442">
        <f t="shared" ref="J10:Z10" si="9">SUM(J12:J18)</f>
        <v>0</v>
      </c>
      <c r="K10" s="442">
        <f t="shared" si="9"/>
        <v>0</v>
      </c>
      <c r="L10" s="442">
        <f t="shared" si="9"/>
        <v>0</v>
      </c>
      <c r="M10" s="442">
        <f t="shared" si="9"/>
        <v>0</v>
      </c>
      <c r="N10" s="442">
        <f t="shared" si="9"/>
        <v>0</v>
      </c>
      <c r="O10" s="442">
        <f t="shared" si="9"/>
        <v>0</v>
      </c>
      <c r="P10" s="442">
        <f t="shared" si="9"/>
        <v>0</v>
      </c>
      <c r="Q10" s="442">
        <f t="shared" si="9"/>
        <v>0</v>
      </c>
      <c r="R10" s="442">
        <f t="shared" si="9"/>
        <v>0</v>
      </c>
      <c r="S10" s="442">
        <f t="shared" si="9"/>
        <v>0</v>
      </c>
      <c r="T10" s="442">
        <f t="shared" si="9"/>
        <v>0</v>
      </c>
      <c r="U10" s="442">
        <f t="shared" si="9"/>
        <v>0</v>
      </c>
      <c r="V10" s="442">
        <f t="shared" si="9"/>
        <v>0</v>
      </c>
      <c r="W10" s="442">
        <f t="shared" si="9"/>
        <v>0</v>
      </c>
      <c r="X10" s="442">
        <f t="shared" si="9"/>
        <v>0</v>
      </c>
      <c r="Y10" s="442">
        <f t="shared" si="9"/>
        <v>0</v>
      </c>
      <c r="Z10" s="442">
        <f t="shared" si="9"/>
        <v>0</v>
      </c>
      <c r="AF10" s="419"/>
      <c r="AG10" s="419"/>
      <c r="AH10" s="419"/>
      <c r="AI10" s="419"/>
      <c r="AJ10" s="419"/>
      <c r="AK10" s="419"/>
      <c r="AL10" s="419"/>
      <c r="AM10" s="419"/>
      <c r="AN10" s="419"/>
      <c r="AO10" s="419"/>
      <c r="AP10" s="419"/>
      <c r="AQ10" s="419"/>
      <c r="AR10" s="419"/>
      <c r="AS10" s="419"/>
      <c r="AT10" s="419"/>
      <c r="AU10" s="419"/>
    </row>
    <row r="11" spans="1:69">
      <c r="A11" s="437" t="s">
        <v>242</v>
      </c>
      <c r="B11" s="438" t="s">
        <v>243</v>
      </c>
      <c r="C11" s="457"/>
      <c r="D11" s="439">
        <f t="shared" ref="D11:D27" si="10">IF(C11="IZVĒLIETIES!","norādiet likmi!",F11+G11)</f>
        <v>0</v>
      </c>
      <c r="E11" s="533" t="e">
        <f t="shared" si="6"/>
        <v>#DIV/0!</v>
      </c>
      <c r="F11" s="439">
        <f t="shared" ref="F11:G18" si="11">ROUND(I11+K11+M11+O11+Q11+S11+U11+W11+Y11,2)</f>
        <v>0</v>
      </c>
      <c r="G11" s="439">
        <f>ROUND(J11+L11+N11+P11+R11+T11+V11+X11+Z11,2)</f>
        <v>0</v>
      </c>
      <c r="H11" s="553">
        <f>SUM(H12:H13)</f>
        <v>0</v>
      </c>
      <c r="I11" s="442">
        <f>SUM(I12:I13)</f>
        <v>0</v>
      </c>
      <c r="J11" s="442">
        <f t="shared" ref="J11:Z11" si="12">SUM(J12:J13)</f>
        <v>0</v>
      </c>
      <c r="K11" s="442">
        <f t="shared" si="12"/>
        <v>0</v>
      </c>
      <c r="L11" s="442">
        <f t="shared" si="12"/>
        <v>0</v>
      </c>
      <c r="M11" s="442">
        <f t="shared" si="12"/>
        <v>0</v>
      </c>
      <c r="N11" s="442">
        <f t="shared" si="12"/>
        <v>0</v>
      </c>
      <c r="O11" s="442">
        <f t="shared" si="12"/>
        <v>0</v>
      </c>
      <c r="P11" s="442">
        <f t="shared" si="12"/>
        <v>0</v>
      </c>
      <c r="Q11" s="442">
        <f t="shared" si="12"/>
        <v>0</v>
      </c>
      <c r="R11" s="442">
        <f t="shared" si="12"/>
        <v>0</v>
      </c>
      <c r="S11" s="442">
        <f t="shared" si="12"/>
        <v>0</v>
      </c>
      <c r="T11" s="442">
        <f t="shared" si="12"/>
        <v>0</v>
      </c>
      <c r="U11" s="442">
        <f t="shared" si="12"/>
        <v>0</v>
      </c>
      <c r="V11" s="442">
        <f t="shared" si="12"/>
        <v>0</v>
      </c>
      <c r="W11" s="442">
        <f t="shared" si="12"/>
        <v>0</v>
      </c>
      <c r="X11" s="442">
        <f t="shared" si="12"/>
        <v>0</v>
      </c>
      <c r="Y11" s="442">
        <f t="shared" si="12"/>
        <v>0</v>
      </c>
      <c r="Z11" s="442">
        <f t="shared" si="12"/>
        <v>0</v>
      </c>
      <c r="AF11" s="419"/>
      <c r="AG11" s="419"/>
      <c r="AH11" s="419"/>
      <c r="AI11" s="419"/>
      <c r="AJ11" s="419"/>
      <c r="AK11" s="419"/>
      <c r="AL11" s="419"/>
      <c r="AM11" s="419"/>
      <c r="AN11" s="419"/>
      <c r="AO11" s="419"/>
      <c r="AP11" s="419"/>
      <c r="AQ11" s="419"/>
      <c r="AR11" s="419"/>
      <c r="AS11" s="419"/>
      <c r="AT11" s="419"/>
      <c r="AU11" s="419"/>
    </row>
    <row r="12" spans="1:69" ht="12.75" customHeight="1">
      <c r="A12" s="437" t="s">
        <v>472</v>
      </c>
      <c r="B12" s="438" t="s">
        <v>680</v>
      </c>
      <c r="C12" s="457">
        <v>0.85</v>
      </c>
      <c r="D12" s="439">
        <f t="shared" si="10"/>
        <v>0</v>
      </c>
      <c r="E12" s="533" t="e">
        <f t="shared" si="6"/>
        <v>#DIV/0!</v>
      </c>
      <c r="F12" s="439">
        <f t="shared" si="11"/>
        <v>0</v>
      </c>
      <c r="G12" s="439">
        <f t="shared" si="11"/>
        <v>0</v>
      </c>
      <c r="H12" s="439">
        <f>IF(C12&lt;1,F12*C12,0)</f>
        <v>0</v>
      </c>
      <c r="I12" s="531"/>
      <c r="J12" s="531"/>
      <c r="K12" s="531"/>
      <c r="L12" s="531"/>
      <c r="M12" s="531"/>
      <c r="N12" s="531"/>
      <c r="O12" s="531"/>
      <c r="P12" s="531"/>
      <c r="Q12" s="531"/>
      <c r="R12" s="531"/>
      <c r="S12" s="531"/>
      <c r="T12" s="531"/>
      <c r="U12" s="531"/>
      <c r="V12" s="531"/>
      <c r="W12" s="531"/>
      <c r="X12" s="531"/>
      <c r="Y12" s="531"/>
      <c r="Z12" s="531"/>
      <c r="AF12" s="419"/>
      <c r="AG12" s="419"/>
      <c r="AH12" s="419"/>
      <c r="AI12" s="419"/>
      <c r="AJ12" s="419"/>
      <c r="AK12" s="419"/>
      <c r="AL12" s="419"/>
      <c r="AM12" s="419"/>
      <c r="AN12" s="419"/>
      <c r="AO12" s="419"/>
      <c r="AP12" s="419"/>
      <c r="AQ12" s="419"/>
      <c r="AR12" s="419"/>
      <c r="AS12" s="419"/>
      <c r="AT12" s="419"/>
      <c r="AU12" s="419"/>
    </row>
    <row r="13" spans="1:69">
      <c r="A13" s="437" t="s">
        <v>473</v>
      </c>
      <c r="B13" s="438" t="s">
        <v>459</v>
      </c>
      <c r="C13" s="457">
        <v>1</v>
      </c>
      <c r="D13" s="439">
        <f t="shared" si="10"/>
        <v>0</v>
      </c>
      <c r="E13" s="533" t="e">
        <f t="shared" si="6"/>
        <v>#DIV/0!</v>
      </c>
      <c r="F13" s="439">
        <f t="shared" si="11"/>
        <v>0</v>
      </c>
      <c r="G13" s="439">
        <f t="shared" si="11"/>
        <v>0</v>
      </c>
      <c r="H13" s="439">
        <f>IF(C13&lt;=1,F13*C13,0)</f>
        <v>0</v>
      </c>
      <c r="I13" s="440">
        <v>0</v>
      </c>
      <c r="J13" s="440">
        <v>0</v>
      </c>
      <c r="K13" s="440">
        <v>0</v>
      </c>
      <c r="L13" s="440">
        <v>0</v>
      </c>
      <c r="M13" s="440">
        <v>0</v>
      </c>
      <c r="N13" s="440">
        <v>0</v>
      </c>
      <c r="O13" s="440">
        <v>0</v>
      </c>
      <c r="P13" s="440">
        <v>0</v>
      </c>
      <c r="Q13" s="440">
        <v>0</v>
      </c>
      <c r="R13" s="440">
        <v>0</v>
      </c>
      <c r="S13" s="440">
        <v>0</v>
      </c>
      <c r="T13" s="440">
        <v>0</v>
      </c>
      <c r="U13" s="440">
        <v>0</v>
      </c>
      <c r="V13" s="440">
        <v>0</v>
      </c>
      <c r="W13" s="440">
        <v>0</v>
      </c>
      <c r="X13" s="440">
        <v>0</v>
      </c>
      <c r="Y13" s="440">
        <v>0</v>
      </c>
      <c r="Z13" s="440">
        <v>0</v>
      </c>
      <c r="AF13" s="419"/>
      <c r="AG13" s="419"/>
      <c r="AH13" s="419"/>
      <c r="AI13" s="419"/>
      <c r="AJ13" s="419"/>
      <c r="AK13" s="419"/>
      <c r="AL13" s="419"/>
      <c r="AM13" s="419"/>
      <c r="AN13" s="419"/>
      <c r="AO13" s="419"/>
      <c r="AP13" s="419"/>
      <c r="AQ13" s="419"/>
      <c r="AR13" s="419"/>
      <c r="AS13" s="419"/>
      <c r="AT13" s="419"/>
      <c r="AU13" s="419"/>
    </row>
    <row r="14" spans="1:69">
      <c r="A14" s="437" t="s">
        <v>244</v>
      </c>
      <c r="B14" s="438" t="s">
        <v>245</v>
      </c>
      <c r="C14" s="457">
        <v>0.85</v>
      </c>
      <c r="D14" s="439">
        <f t="shared" si="10"/>
        <v>0</v>
      </c>
      <c r="E14" s="533" t="e">
        <f t="shared" si="6"/>
        <v>#DIV/0!</v>
      </c>
      <c r="F14" s="439">
        <f t="shared" si="11"/>
        <v>0</v>
      </c>
      <c r="G14" s="439">
        <f t="shared" si="7"/>
        <v>0</v>
      </c>
      <c r="H14" s="439">
        <f t="shared" ref="H14:H20" si="13">IF(C14&lt;1,F14*C14,0)</f>
        <v>0</v>
      </c>
      <c r="I14" s="531"/>
      <c r="J14" s="531"/>
      <c r="K14" s="531"/>
      <c r="L14" s="531"/>
      <c r="M14" s="531"/>
      <c r="N14" s="531"/>
      <c r="O14" s="531"/>
      <c r="P14" s="531"/>
      <c r="Q14" s="531"/>
      <c r="R14" s="531"/>
      <c r="S14" s="531"/>
      <c r="T14" s="531"/>
      <c r="U14" s="531"/>
      <c r="V14" s="531"/>
      <c r="W14" s="531"/>
      <c r="X14" s="531"/>
      <c r="Y14" s="531"/>
      <c r="Z14" s="531"/>
      <c r="AF14" s="419"/>
      <c r="AG14" s="419"/>
      <c r="AH14" s="419"/>
      <c r="AI14" s="419"/>
      <c r="AJ14" s="419"/>
      <c r="AK14" s="419"/>
      <c r="AL14" s="419"/>
      <c r="AM14" s="419"/>
      <c r="AN14" s="419"/>
      <c r="AO14" s="419"/>
      <c r="AP14" s="419"/>
      <c r="AQ14" s="419"/>
      <c r="AR14" s="419"/>
      <c r="AS14" s="419"/>
      <c r="AT14" s="419"/>
      <c r="AU14" s="419"/>
    </row>
    <row r="15" spans="1:69">
      <c r="A15" s="437" t="s">
        <v>246</v>
      </c>
      <c r="B15" s="438" t="s">
        <v>456</v>
      </c>
      <c r="C15" s="457">
        <v>0.85</v>
      </c>
      <c r="D15" s="439">
        <f t="shared" si="10"/>
        <v>0</v>
      </c>
      <c r="E15" s="533" t="e">
        <f t="shared" si="6"/>
        <v>#DIV/0!</v>
      </c>
      <c r="F15" s="439">
        <f t="shared" si="11"/>
        <v>0</v>
      </c>
      <c r="G15" s="439">
        <f t="shared" si="7"/>
        <v>0</v>
      </c>
      <c r="H15" s="439">
        <f t="shared" si="13"/>
        <v>0</v>
      </c>
      <c r="I15" s="531"/>
      <c r="J15" s="531"/>
      <c r="K15" s="531"/>
      <c r="L15" s="531"/>
      <c r="M15" s="531"/>
      <c r="N15" s="531"/>
      <c r="O15" s="531"/>
      <c r="P15" s="531"/>
      <c r="Q15" s="531"/>
      <c r="R15" s="531"/>
      <c r="S15" s="531"/>
      <c r="T15" s="531"/>
      <c r="U15" s="531"/>
      <c r="V15" s="531"/>
      <c r="W15" s="531"/>
      <c r="X15" s="531"/>
      <c r="Y15" s="531"/>
      <c r="Z15" s="531"/>
      <c r="AF15" s="419"/>
      <c r="AG15" s="419"/>
      <c r="AH15" s="419"/>
      <c r="AI15" s="419"/>
      <c r="AJ15" s="419"/>
      <c r="AK15" s="419"/>
      <c r="AL15" s="419"/>
      <c r="AM15" s="419"/>
      <c r="AN15" s="419"/>
      <c r="AO15" s="419"/>
      <c r="AP15" s="419"/>
      <c r="AQ15" s="419"/>
      <c r="AR15" s="419"/>
      <c r="AS15" s="419"/>
      <c r="AT15" s="419"/>
      <c r="AU15" s="419"/>
    </row>
    <row r="16" spans="1:69" ht="15" customHeight="1">
      <c r="A16" s="437" t="s">
        <v>247</v>
      </c>
      <c r="B16" s="438" t="s">
        <v>370</v>
      </c>
      <c r="C16" s="457">
        <v>0.85</v>
      </c>
      <c r="D16" s="439">
        <f t="shared" si="10"/>
        <v>0</v>
      </c>
      <c r="E16" s="533" t="e">
        <f t="shared" si="6"/>
        <v>#DIV/0!</v>
      </c>
      <c r="F16" s="439">
        <f t="shared" si="11"/>
        <v>0</v>
      </c>
      <c r="G16" s="439">
        <f>ROUND(J16+L16+N16+P16+R16+T16+V16+X16+Z16,2)</f>
        <v>0</v>
      </c>
      <c r="H16" s="439">
        <f t="shared" si="13"/>
        <v>0</v>
      </c>
      <c r="I16" s="531"/>
      <c r="J16" s="531"/>
      <c r="K16" s="531"/>
      <c r="L16" s="531"/>
      <c r="M16" s="531"/>
      <c r="N16" s="531"/>
      <c r="O16" s="531"/>
      <c r="P16" s="531"/>
      <c r="Q16" s="531"/>
      <c r="R16" s="531"/>
      <c r="S16" s="531"/>
      <c r="T16" s="531"/>
      <c r="U16" s="531"/>
      <c r="V16" s="531"/>
      <c r="W16" s="531"/>
      <c r="X16" s="531"/>
      <c r="Y16" s="531"/>
      <c r="Z16" s="531"/>
      <c r="AF16" s="419"/>
      <c r="AG16" s="419"/>
      <c r="AH16" s="419"/>
      <c r="AI16" s="419"/>
      <c r="AJ16" s="419"/>
      <c r="AK16" s="419"/>
      <c r="AL16" s="419"/>
      <c r="AM16" s="419"/>
      <c r="AN16" s="419"/>
      <c r="AO16" s="419"/>
      <c r="AP16" s="419"/>
      <c r="AQ16" s="419"/>
      <c r="AR16" s="419"/>
      <c r="AS16" s="419"/>
      <c r="AT16" s="419"/>
      <c r="AU16" s="419"/>
    </row>
    <row r="17" spans="1:69">
      <c r="A17" s="437" t="s">
        <v>248</v>
      </c>
      <c r="B17" s="438" t="s">
        <v>249</v>
      </c>
      <c r="C17" s="457">
        <v>0.85</v>
      </c>
      <c r="D17" s="439">
        <f t="shared" si="10"/>
        <v>0</v>
      </c>
      <c r="E17" s="533" t="e">
        <f t="shared" si="6"/>
        <v>#DIV/0!</v>
      </c>
      <c r="F17" s="439">
        <f t="shared" si="11"/>
        <v>0</v>
      </c>
      <c r="G17" s="439">
        <f t="shared" si="7"/>
        <v>0</v>
      </c>
      <c r="H17" s="439">
        <f t="shared" si="13"/>
        <v>0</v>
      </c>
      <c r="I17" s="440">
        <v>0</v>
      </c>
      <c r="J17" s="440">
        <v>0</v>
      </c>
      <c r="K17" s="440">
        <v>0</v>
      </c>
      <c r="L17" s="440">
        <v>0</v>
      </c>
      <c r="M17" s="440">
        <v>0</v>
      </c>
      <c r="N17" s="440">
        <v>0</v>
      </c>
      <c r="O17" s="440">
        <v>0</v>
      </c>
      <c r="P17" s="440">
        <v>0</v>
      </c>
      <c r="Q17" s="440">
        <v>0</v>
      </c>
      <c r="R17" s="440">
        <v>0</v>
      </c>
      <c r="S17" s="440">
        <v>0</v>
      </c>
      <c r="T17" s="440">
        <v>0</v>
      </c>
      <c r="U17" s="440">
        <v>0</v>
      </c>
      <c r="V17" s="440">
        <v>0</v>
      </c>
      <c r="W17" s="440">
        <v>0</v>
      </c>
      <c r="X17" s="440">
        <v>0</v>
      </c>
      <c r="Y17" s="440">
        <v>0</v>
      </c>
      <c r="Z17" s="440">
        <v>0</v>
      </c>
      <c r="AF17" s="419"/>
      <c r="AG17" s="419"/>
      <c r="AH17" s="419"/>
      <c r="AI17" s="419"/>
      <c r="AJ17" s="419"/>
      <c r="AK17" s="419"/>
      <c r="AL17" s="419"/>
      <c r="AM17" s="419"/>
      <c r="AN17" s="419"/>
      <c r="AO17" s="419"/>
      <c r="AP17" s="419"/>
      <c r="AQ17" s="419"/>
      <c r="AR17" s="419"/>
      <c r="AS17" s="419"/>
      <c r="AT17" s="419"/>
      <c r="AU17" s="419"/>
    </row>
    <row r="18" spans="1:69">
      <c r="A18" s="437" t="s">
        <v>250</v>
      </c>
      <c r="B18" s="438" t="s">
        <v>165</v>
      </c>
      <c r="C18" s="457">
        <v>0.85</v>
      </c>
      <c r="D18" s="439">
        <f t="shared" si="10"/>
        <v>0</v>
      </c>
      <c r="E18" s="533" t="e">
        <f t="shared" si="6"/>
        <v>#DIV/0!</v>
      </c>
      <c r="F18" s="439">
        <f t="shared" si="11"/>
        <v>0</v>
      </c>
      <c r="G18" s="439">
        <f t="shared" si="7"/>
        <v>0</v>
      </c>
      <c r="H18" s="439">
        <f t="shared" si="13"/>
        <v>0</v>
      </c>
      <c r="I18" s="531"/>
      <c r="J18" s="531"/>
      <c r="K18" s="531"/>
      <c r="L18" s="531"/>
      <c r="M18" s="531"/>
      <c r="N18" s="531"/>
      <c r="O18" s="531"/>
      <c r="P18" s="531"/>
      <c r="Q18" s="531"/>
      <c r="R18" s="531"/>
      <c r="S18" s="531"/>
      <c r="T18" s="531"/>
      <c r="U18" s="531"/>
      <c r="V18" s="531"/>
      <c r="W18" s="531"/>
      <c r="X18" s="531"/>
      <c r="Y18" s="531"/>
      <c r="Z18" s="531"/>
      <c r="AF18" s="419"/>
      <c r="AG18" s="419"/>
      <c r="AH18" s="419"/>
      <c r="AI18" s="419"/>
      <c r="AJ18" s="419"/>
      <c r="AK18" s="419"/>
      <c r="AL18" s="419"/>
      <c r="AM18" s="419"/>
      <c r="AN18" s="419"/>
      <c r="AO18" s="419"/>
      <c r="AP18" s="419"/>
      <c r="AQ18" s="419"/>
      <c r="AR18" s="419"/>
      <c r="AS18" s="419"/>
      <c r="AT18" s="419"/>
      <c r="AU18" s="419"/>
    </row>
    <row r="19" spans="1:69">
      <c r="A19" s="423">
        <v>9</v>
      </c>
      <c r="B19" s="424" t="s">
        <v>252</v>
      </c>
      <c r="C19" s="457">
        <v>0.85</v>
      </c>
      <c r="D19" s="428">
        <f t="shared" si="10"/>
        <v>0</v>
      </c>
      <c r="E19" s="533" t="e">
        <f t="shared" si="6"/>
        <v>#DIV/0!</v>
      </c>
      <c r="F19" s="428">
        <f t="shared" si="7"/>
        <v>0</v>
      </c>
      <c r="G19" s="428">
        <f t="shared" si="7"/>
        <v>0</v>
      </c>
      <c r="H19" s="428">
        <f t="shared" si="13"/>
        <v>0</v>
      </c>
      <c r="I19" s="531"/>
      <c r="J19" s="531"/>
      <c r="K19" s="531"/>
      <c r="L19" s="531"/>
      <c r="M19" s="531"/>
      <c r="N19" s="531"/>
      <c r="O19" s="531"/>
      <c r="P19" s="531"/>
      <c r="Q19" s="531"/>
      <c r="R19" s="531"/>
      <c r="S19" s="531"/>
      <c r="T19" s="531"/>
      <c r="U19" s="531"/>
      <c r="V19" s="531"/>
      <c r="W19" s="531"/>
      <c r="X19" s="531"/>
      <c r="Y19" s="531"/>
      <c r="Z19" s="531"/>
      <c r="AF19" s="419"/>
      <c r="AG19" s="419"/>
      <c r="AH19" s="419"/>
      <c r="AI19" s="419"/>
      <c r="AJ19" s="419"/>
      <c r="AK19" s="419"/>
      <c r="AL19" s="419"/>
      <c r="AM19" s="419"/>
      <c r="AN19" s="419"/>
      <c r="AO19" s="419"/>
      <c r="AP19" s="419"/>
      <c r="AQ19" s="419"/>
      <c r="AR19" s="419"/>
      <c r="AS19" s="419"/>
      <c r="AT19" s="419"/>
      <c r="AU19" s="419"/>
    </row>
    <row r="20" spans="1:69">
      <c r="A20" s="423">
        <v>10</v>
      </c>
      <c r="B20" s="424" t="s">
        <v>253</v>
      </c>
      <c r="C20" s="457">
        <v>0.85</v>
      </c>
      <c r="D20" s="428">
        <f t="shared" si="10"/>
        <v>0</v>
      </c>
      <c r="E20" s="533" t="e">
        <f t="shared" si="6"/>
        <v>#DIV/0!</v>
      </c>
      <c r="F20" s="428">
        <f>ROUND(I20+K20+M20+O20+Q20+S20+U20+W20+Y20,2)</f>
        <v>0</v>
      </c>
      <c r="G20" s="428">
        <f t="shared" si="7"/>
        <v>0</v>
      </c>
      <c r="H20" s="428">
        <f t="shared" si="13"/>
        <v>0</v>
      </c>
      <c r="I20" s="531"/>
      <c r="J20" s="531"/>
      <c r="K20" s="531"/>
      <c r="L20" s="531"/>
      <c r="M20" s="531"/>
      <c r="N20" s="531"/>
      <c r="O20" s="531"/>
      <c r="P20" s="531"/>
      <c r="Q20" s="531"/>
      <c r="R20" s="531"/>
      <c r="S20" s="531"/>
      <c r="T20" s="531"/>
      <c r="U20" s="531"/>
      <c r="V20" s="531"/>
      <c r="W20" s="531"/>
      <c r="X20" s="531"/>
      <c r="Y20" s="531"/>
      <c r="Z20" s="531"/>
      <c r="AF20" s="419"/>
      <c r="AG20" s="419"/>
      <c r="AH20" s="419"/>
      <c r="AI20" s="419"/>
      <c r="AJ20" s="419"/>
      <c r="AK20" s="419"/>
      <c r="AL20" s="419"/>
      <c r="AM20" s="419"/>
      <c r="AN20" s="419"/>
      <c r="AO20" s="419"/>
      <c r="AP20" s="419"/>
      <c r="AQ20" s="419"/>
      <c r="AR20" s="419"/>
      <c r="AS20" s="419"/>
      <c r="AT20" s="419"/>
      <c r="AU20" s="419"/>
    </row>
    <row r="21" spans="1:69" ht="25.5">
      <c r="A21" s="423">
        <v>11</v>
      </c>
      <c r="B21" s="424" t="s">
        <v>254</v>
      </c>
      <c r="C21" s="457"/>
      <c r="D21" s="428">
        <f t="shared" si="10"/>
        <v>0</v>
      </c>
      <c r="E21" s="533" t="e">
        <f t="shared" si="6"/>
        <v>#DIV/0!</v>
      </c>
      <c r="F21" s="428">
        <f t="shared" ref="F21:G23" si="14">ROUND(I21+K21+M21+O21+Q21+S21+U21+W21+Y21,2)</f>
        <v>0</v>
      </c>
      <c r="G21" s="439">
        <f>ROUND(J21+L21+N21+P21+R21+T21+V21+X21+Z21,2)</f>
        <v>0</v>
      </c>
      <c r="H21" s="442">
        <f>SUM(H22:H23)</f>
        <v>0</v>
      </c>
      <c r="I21" s="442">
        <f>SUM(I22:I23)</f>
        <v>0</v>
      </c>
      <c r="J21" s="442">
        <f t="shared" ref="J21:Z21" si="15">SUM(J22:J23)</f>
        <v>0</v>
      </c>
      <c r="K21" s="442">
        <f t="shared" si="15"/>
        <v>0</v>
      </c>
      <c r="L21" s="442">
        <f t="shared" si="15"/>
        <v>0</v>
      </c>
      <c r="M21" s="442">
        <f t="shared" si="15"/>
        <v>0</v>
      </c>
      <c r="N21" s="442">
        <f t="shared" si="15"/>
        <v>0</v>
      </c>
      <c r="O21" s="442">
        <f t="shared" si="15"/>
        <v>0</v>
      </c>
      <c r="P21" s="442">
        <f t="shared" si="15"/>
        <v>0</v>
      </c>
      <c r="Q21" s="442">
        <f t="shared" si="15"/>
        <v>0</v>
      </c>
      <c r="R21" s="442">
        <f t="shared" si="15"/>
        <v>0</v>
      </c>
      <c r="S21" s="442">
        <f t="shared" si="15"/>
        <v>0</v>
      </c>
      <c r="T21" s="442">
        <f t="shared" si="15"/>
        <v>0</v>
      </c>
      <c r="U21" s="442">
        <f t="shared" si="15"/>
        <v>0</v>
      </c>
      <c r="V21" s="442">
        <f t="shared" si="15"/>
        <v>0</v>
      </c>
      <c r="W21" s="442">
        <f t="shared" si="15"/>
        <v>0</v>
      </c>
      <c r="X21" s="442">
        <f t="shared" si="15"/>
        <v>0</v>
      </c>
      <c r="Y21" s="442">
        <f t="shared" si="15"/>
        <v>0</v>
      </c>
      <c r="Z21" s="442">
        <f t="shared" si="15"/>
        <v>0</v>
      </c>
      <c r="AF21" s="419"/>
      <c r="AG21" s="419"/>
      <c r="AH21" s="419"/>
      <c r="AI21" s="419"/>
      <c r="AJ21" s="419"/>
      <c r="AK21" s="419"/>
      <c r="AL21" s="419"/>
      <c r="AM21" s="419"/>
      <c r="AN21" s="419"/>
      <c r="AO21" s="419"/>
      <c r="AP21" s="419"/>
      <c r="AQ21" s="419"/>
      <c r="AR21" s="419"/>
      <c r="AS21" s="419"/>
      <c r="AT21" s="419"/>
      <c r="AU21" s="419"/>
    </row>
    <row r="22" spans="1:69" ht="25.5">
      <c r="A22" s="437" t="s">
        <v>474</v>
      </c>
      <c r="B22" s="438" t="s">
        <v>681</v>
      </c>
      <c r="C22" s="457">
        <v>0.85</v>
      </c>
      <c r="D22" s="439">
        <f t="shared" si="10"/>
        <v>0</v>
      </c>
      <c r="E22" s="533" t="e">
        <f t="shared" si="6"/>
        <v>#DIV/0!</v>
      </c>
      <c r="F22" s="439">
        <f t="shared" si="14"/>
        <v>0</v>
      </c>
      <c r="G22" s="439">
        <f t="shared" si="14"/>
        <v>0</v>
      </c>
      <c r="H22" s="439">
        <f>IF(C22&lt;1,F22*C22,0)</f>
        <v>0</v>
      </c>
      <c r="I22" s="531"/>
      <c r="J22" s="531"/>
      <c r="K22" s="531"/>
      <c r="L22" s="531"/>
      <c r="M22" s="531"/>
      <c r="N22" s="531"/>
      <c r="O22" s="531"/>
      <c r="P22" s="531"/>
      <c r="Q22" s="531"/>
      <c r="R22" s="531"/>
      <c r="S22" s="531"/>
      <c r="T22" s="531"/>
      <c r="U22" s="531"/>
      <c r="V22" s="531"/>
      <c r="W22" s="531"/>
      <c r="X22" s="531"/>
      <c r="Y22" s="531"/>
      <c r="Z22" s="531"/>
      <c r="AF22" s="419"/>
      <c r="AG22" s="419"/>
      <c r="AH22" s="419"/>
      <c r="AI22" s="419"/>
      <c r="AJ22" s="419"/>
      <c r="AK22" s="419"/>
      <c r="AL22" s="419"/>
      <c r="AM22" s="419"/>
      <c r="AN22" s="419"/>
      <c r="AO22" s="419"/>
      <c r="AP22" s="419"/>
      <c r="AQ22" s="419"/>
      <c r="AR22" s="419"/>
      <c r="AS22" s="419"/>
      <c r="AT22" s="419"/>
      <c r="AU22" s="419"/>
    </row>
    <row r="23" spans="1:69" ht="25.5">
      <c r="A23" s="437" t="s">
        <v>475</v>
      </c>
      <c r="B23" s="438" t="s">
        <v>460</v>
      </c>
      <c r="C23" s="457">
        <v>1</v>
      </c>
      <c r="D23" s="439">
        <f t="shared" si="10"/>
        <v>0</v>
      </c>
      <c r="E23" s="533" t="e">
        <f t="shared" si="6"/>
        <v>#DIV/0!</v>
      </c>
      <c r="F23" s="439">
        <f t="shared" si="14"/>
        <v>0</v>
      </c>
      <c r="G23" s="439">
        <f t="shared" si="14"/>
        <v>0</v>
      </c>
      <c r="H23" s="439">
        <f>IF(C23&lt;=1,F23*C23,0)</f>
        <v>0</v>
      </c>
      <c r="I23" s="440">
        <v>0</v>
      </c>
      <c r="J23" s="440">
        <v>0</v>
      </c>
      <c r="K23" s="440">
        <v>0</v>
      </c>
      <c r="L23" s="440">
        <v>0</v>
      </c>
      <c r="M23" s="440">
        <v>0</v>
      </c>
      <c r="N23" s="440">
        <v>0</v>
      </c>
      <c r="O23" s="440">
        <v>0</v>
      </c>
      <c r="P23" s="440">
        <v>0</v>
      </c>
      <c r="Q23" s="440">
        <v>0</v>
      </c>
      <c r="R23" s="440">
        <v>0</v>
      </c>
      <c r="S23" s="440">
        <v>0</v>
      </c>
      <c r="T23" s="440">
        <v>0</v>
      </c>
      <c r="U23" s="440">
        <v>0</v>
      </c>
      <c r="V23" s="440">
        <v>0</v>
      </c>
      <c r="W23" s="440">
        <v>0</v>
      </c>
      <c r="X23" s="440">
        <v>0</v>
      </c>
      <c r="Y23" s="440">
        <v>0</v>
      </c>
      <c r="Z23" s="440">
        <v>0</v>
      </c>
      <c r="AF23" s="419"/>
      <c r="AG23" s="419"/>
      <c r="AH23" s="419"/>
      <c r="AI23" s="419"/>
      <c r="AJ23" s="419"/>
      <c r="AK23" s="419"/>
      <c r="AL23" s="419"/>
      <c r="AM23" s="419"/>
      <c r="AN23" s="419"/>
      <c r="AO23" s="419"/>
      <c r="AP23" s="419"/>
      <c r="AQ23" s="419"/>
      <c r="AR23" s="419"/>
      <c r="AS23" s="419"/>
      <c r="AT23" s="419"/>
      <c r="AU23" s="419"/>
    </row>
    <row r="24" spans="1:69">
      <c r="A24" s="423">
        <v>13</v>
      </c>
      <c r="B24" s="424" t="s">
        <v>256</v>
      </c>
      <c r="C24" s="457">
        <v>0.85</v>
      </c>
      <c r="D24" s="428">
        <f t="shared" si="10"/>
        <v>0</v>
      </c>
      <c r="E24" s="533" t="e">
        <f>D24/$D$28</f>
        <v>#DIV/0!</v>
      </c>
      <c r="F24" s="428">
        <f t="shared" si="7"/>
        <v>0</v>
      </c>
      <c r="G24" s="428">
        <f t="shared" si="7"/>
        <v>0</v>
      </c>
      <c r="H24" s="428">
        <f>IF(C24&lt;1,F24*C24,0)</f>
        <v>0</v>
      </c>
      <c r="I24" s="435">
        <v>0</v>
      </c>
      <c r="J24" s="435">
        <v>0</v>
      </c>
      <c r="K24" s="435">
        <v>0</v>
      </c>
      <c r="L24" s="435">
        <v>0</v>
      </c>
      <c r="M24" s="435">
        <v>0</v>
      </c>
      <c r="N24" s="435">
        <v>0</v>
      </c>
      <c r="O24" s="435">
        <v>0</v>
      </c>
      <c r="P24" s="435">
        <v>0</v>
      </c>
      <c r="Q24" s="435">
        <v>0</v>
      </c>
      <c r="R24" s="435">
        <v>0</v>
      </c>
      <c r="S24" s="435">
        <v>0</v>
      </c>
      <c r="T24" s="435">
        <v>0</v>
      </c>
      <c r="U24" s="435">
        <v>0</v>
      </c>
      <c r="V24" s="435">
        <v>0</v>
      </c>
      <c r="W24" s="435">
        <v>0</v>
      </c>
      <c r="X24" s="435">
        <v>0</v>
      </c>
      <c r="Y24" s="435">
        <v>0</v>
      </c>
      <c r="Z24" s="435">
        <v>0</v>
      </c>
      <c r="AF24" s="419"/>
      <c r="AG24" s="419"/>
      <c r="AH24" s="419"/>
      <c r="AI24" s="419"/>
      <c r="AJ24" s="419"/>
      <c r="AK24" s="419"/>
      <c r="AL24" s="419"/>
      <c r="AM24" s="419"/>
      <c r="AN24" s="419"/>
      <c r="AO24" s="419"/>
      <c r="AP24" s="419"/>
      <c r="AQ24" s="419"/>
      <c r="AR24" s="419"/>
      <c r="AS24" s="419"/>
      <c r="AT24" s="419"/>
      <c r="AU24" s="419"/>
    </row>
    <row r="25" spans="1:69">
      <c r="A25" s="423">
        <v>15</v>
      </c>
      <c r="B25" s="424" t="s">
        <v>258</v>
      </c>
      <c r="C25" s="457"/>
      <c r="D25" s="428">
        <f t="shared" si="10"/>
        <v>0</v>
      </c>
      <c r="E25" s="533" t="e">
        <f>D25/$D$28</f>
        <v>#DIV/0!</v>
      </c>
      <c r="F25" s="428">
        <f>ROUND(I25+K25+M25+O25+Q25+S25+U25+W25+Y25,2)</f>
        <v>0</v>
      </c>
      <c r="G25" s="428">
        <f>ROUND(J25+L25+N25+P25+R25+T25+V25+X25+Z25,2)</f>
        <v>0</v>
      </c>
      <c r="H25" s="428">
        <f>SUM(H26:H27)</f>
        <v>0</v>
      </c>
      <c r="I25" s="428">
        <f>SUM(I26:I27)</f>
        <v>0</v>
      </c>
      <c r="J25" s="428">
        <f t="shared" ref="J25:Z25" si="16">SUM(J26:J27)</f>
        <v>0</v>
      </c>
      <c r="K25" s="428">
        <f t="shared" si="16"/>
        <v>0</v>
      </c>
      <c r="L25" s="428">
        <f t="shared" si="16"/>
        <v>0</v>
      </c>
      <c r="M25" s="428">
        <f t="shared" si="16"/>
        <v>0</v>
      </c>
      <c r="N25" s="428">
        <f t="shared" si="16"/>
        <v>0</v>
      </c>
      <c r="O25" s="428">
        <f t="shared" si="16"/>
        <v>0</v>
      </c>
      <c r="P25" s="428">
        <f t="shared" si="16"/>
        <v>0</v>
      </c>
      <c r="Q25" s="428">
        <f t="shared" si="16"/>
        <v>0</v>
      </c>
      <c r="R25" s="428">
        <f t="shared" si="16"/>
        <v>0</v>
      </c>
      <c r="S25" s="428">
        <f t="shared" si="16"/>
        <v>0</v>
      </c>
      <c r="T25" s="428">
        <f t="shared" si="16"/>
        <v>0</v>
      </c>
      <c r="U25" s="428">
        <f t="shared" si="16"/>
        <v>0</v>
      </c>
      <c r="V25" s="428">
        <f t="shared" si="16"/>
        <v>0</v>
      </c>
      <c r="W25" s="428">
        <f t="shared" si="16"/>
        <v>0</v>
      </c>
      <c r="X25" s="428">
        <f t="shared" si="16"/>
        <v>0</v>
      </c>
      <c r="Y25" s="428">
        <f t="shared" si="16"/>
        <v>0</v>
      </c>
      <c r="Z25" s="428">
        <f t="shared" si="16"/>
        <v>0</v>
      </c>
      <c r="AF25" s="419"/>
      <c r="AG25" s="419"/>
      <c r="AH25" s="419"/>
      <c r="AI25" s="419"/>
      <c r="AJ25" s="419"/>
      <c r="AK25" s="419"/>
      <c r="AL25" s="419"/>
      <c r="AM25" s="419"/>
      <c r="AN25" s="419"/>
      <c r="AO25" s="419"/>
      <c r="AP25" s="419"/>
      <c r="AQ25" s="419"/>
      <c r="AR25" s="419"/>
      <c r="AS25" s="419"/>
      <c r="AT25" s="419"/>
      <c r="AU25" s="419"/>
    </row>
    <row r="26" spans="1:69">
      <c r="A26" s="437" t="s">
        <v>476</v>
      </c>
      <c r="B26" s="438" t="s">
        <v>438</v>
      </c>
      <c r="C26" s="457">
        <v>0.85</v>
      </c>
      <c r="D26" s="439">
        <f t="shared" si="10"/>
        <v>0</v>
      </c>
      <c r="E26" s="533" t="e">
        <f>D26/$D$28</f>
        <v>#DIV/0!</v>
      </c>
      <c r="F26" s="439">
        <f t="shared" ref="F26:G27" si="17">ROUND(I26+K26+M26+O26+Q26+S26+U26+W26+Y26,2)</f>
        <v>0</v>
      </c>
      <c r="G26" s="439">
        <f t="shared" si="17"/>
        <v>0</v>
      </c>
      <c r="H26" s="439">
        <f>IF(C26&lt;1,F26*C26,0)</f>
        <v>0</v>
      </c>
      <c r="I26" s="531"/>
      <c r="J26" s="531"/>
      <c r="K26" s="531"/>
      <c r="L26" s="531"/>
      <c r="M26" s="531"/>
      <c r="N26" s="531"/>
      <c r="O26" s="531"/>
      <c r="P26" s="531"/>
      <c r="Q26" s="531"/>
      <c r="R26" s="531"/>
      <c r="S26" s="531"/>
      <c r="T26" s="531"/>
      <c r="U26" s="531"/>
      <c r="V26" s="531"/>
      <c r="W26" s="531"/>
      <c r="X26" s="531"/>
      <c r="Y26" s="531"/>
      <c r="Z26" s="531"/>
      <c r="AF26" s="419"/>
      <c r="AG26" s="419"/>
      <c r="AH26" s="419"/>
      <c r="AI26" s="419"/>
      <c r="AJ26" s="419"/>
      <c r="AK26" s="419"/>
      <c r="AL26" s="419"/>
      <c r="AM26" s="419"/>
      <c r="AN26" s="419"/>
      <c r="AO26" s="419"/>
      <c r="AP26" s="419"/>
      <c r="AQ26" s="419"/>
      <c r="AR26" s="419"/>
      <c r="AS26" s="419"/>
      <c r="AT26" s="419"/>
      <c r="AU26" s="419"/>
    </row>
    <row r="27" spans="1:69">
      <c r="A27" s="437" t="s">
        <v>477</v>
      </c>
      <c r="B27" s="438" t="s">
        <v>439</v>
      </c>
      <c r="C27" s="457">
        <v>0.85</v>
      </c>
      <c r="D27" s="439">
        <f t="shared" si="10"/>
        <v>0</v>
      </c>
      <c r="E27" s="533" t="e">
        <f>D27/$D$28</f>
        <v>#DIV/0!</v>
      </c>
      <c r="F27" s="439">
        <f t="shared" si="17"/>
        <v>0</v>
      </c>
      <c r="G27" s="439">
        <f t="shared" si="17"/>
        <v>0</v>
      </c>
      <c r="H27" s="439">
        <f>IF(C27&lt;1,F27*C27,0)</f>
        <v>0</v>
      </c>
      <c r="I27" s="531"/>
      <c r="J27" s="531"/>
      <c r="K27" s="531"/>
      <c r="L27" s="531"/>
      <c r="M27" s="531"/>
      <c r="N27" s="531"/>
      <c r="O27" s="531"/>
      <c r="P27" s="531"/>
      <c r="Q27" s="531"/>
      <c r="R27" s="531"/>
      <c r="S27" s="531"/>
      <c r="T27" s="531"/>
      <c r="U27" s="531"/>
      <c r="V27" s="531"/>
      <c r="W27" s="531"/>
      <c r="X27" s="531"/>
      <c r="Y27" s="531"/>
      <c r="Z27" s="531"/>
      <c r="AF27" s="419"/>
      <c r="AG27" s="419"/>
      <c r="AH27" s="419"/>
      <c r="AI27" s="419"/>
      <c r="AJ27" s="419"/>
      <c r="AK27" s="419"/>
      <c r="AL27" s="419"/>
      <c r="AM27" s="419"/>
      <c r="AN27" s="419"/>
      <c r="AO27" s="419"/>
      <c r="AP27" s="419"/>
      <c r="AQ27" s="419"/>
      <c r="AR27" s="419"/>
      <c r="AS27" s="419"/>
      <c r="AT27" s="419"/>
      <c r="AU27" s="419"/>
    </row>
    <row r="28" spans="1:69">
      <c r="A28" s="554"/>
      <c r="B28" s="424" t="s">
        <v>152</v>
      </c>
      <c r="C28" s="555">
        <v>0.85</v>
      </c>
      <c r="D28" s="428">
        <f>D5+D6+D9+D10+D19+D20+D21+D24+D25</f>
        <v>0</v>
      </c>
      <c r="E28" s="556" t="e">
        <f>D28/$D$28</f>
        <v>#DIV/0!</v>
      </c>
      <c r="F28" s="428">
        <f>F5+F6+F9+F10+F19+F20+F21+F24+F25</f>
        <v>0</v>
      </c>
      <c r="G28" s="428">
        <f>G5+G6+G9+G10+G19+G20+G21+G24+G25</f>
        <v>0</v>
      </c>
      <c r="H28" s="428">
        <f>H5+H6+H9+H10+H19+H20+H21+H24+H25</f>
        <v>0</v>
      </c>
      <c r="I28" s="428">
        <f>I5+I6+I9+I10+I19+I20+I21+I24+I25</f>
        <v>0</v>
      </c>
      <c r="J28" s="428">
        <f t="shared" ref="J28:Z28" si="18">J5+J6+J9+J10+J19+J20+J21+J24+J25</f>
        <v>0</v>
      </c>
      <c r="K28" s="428">
        <f t="shared" si="18"/>
        <v>0</v>
      </c>
      <c r="L28" s="428">
        <f t="shared" si="18"/>
        <v>0</v>
      </c>
      <c r="M28" s="428">
        <f t="shared" si="18"/>
        <v>0</v>
      </c>
      <c r="N28" s="428">
        <f t="shared" si="18"/>
        <v>0</v>
      </c>
      <c r="O28" s="428">
        <f t="shared" si="18"/>
        <v>0</v>
      </c>
      <c r="P28" s="428">
        <f t="shared" si="18"/>
        <v>0</v>
      </c>
      <c r="Q28" s="428">
        <f t="shared" si="18"/>
        <v>0</v>
      </c>
      <c r="R28" s="428">
        <f t="shared" si="18"/>
        <v>0</v>
      </c>
      <c r="S28" s="428">
        <f t="shared" si="18"/>
        <v>0</v>
      </c>
      <c r="T28" s="428">
        <f t="shared" si="18"/>
        <v>0</v>
      </c>
      <c r="U28" s="428">
        <f t="shared" si="18"/>
        <v>0</v>
      </c>
      <c r="V28" s="428">
        <f t="shared" si="18"/>
        <v>0</v>
      </c>
      <c r="W28" s="428">
        <f t="shared" si="18"/>
        <v>0</v>
      </c>
      <c r="X28" s="428">
        <f t="shared" si="18"/>
        <v>0</v>
      </c>
      <c r="Y28" s="428">
        <f t="shared" si="18"/>
        <v>0</v>
      </c>
      <c r="Z28" s="428">
        <f t="shared" si="18"/>
        <v>0</v>
      </c>
      <c r="AF28" s="419"/>
      <c r="AG28" s="419"/>
      <c r="AH28" s="419"/>
      <c r="AI28" s="419"/>
      <c r="AJ28" s="419"/>
      <c r="AK28" s="419"/>
      <c r="AL28" s="419"/>
      <c r="AM28" s="419"/>
      <c r="AN28" s="419"/>
      <c r="AO28" s="419"/>
      <c r="AP28" s="419"/>
      <c r="AQ28" s="419"/>
      <c r="AR28" s="419"/>
      <c r="AS28" s="419"/>
      <c r="AT28" s="419"/>
      <c r="AU28" s="419"/>
    </row>
    <row r="29" spans="1:69" s="454" customFormat="1">
      <c r="A29" s="448"/>
      <c r="B29" s="449"/>
      <c r="C29" s="450"/>
      <c r="D29" s="451"/>
      <c r="E29" s="452"/>
      <c r="F29" s="451"/>
      <c r="G29" s="451"/>
      <c r="H29" s="451"/>
      <c r="I29" s="451"/>
      <c r="J29" s="451"/>
      <c r="K29" s="451"/>
      <c r="L29" s="451"/>
      <c r="M29" s="451"/>
      <c r="N29" s="451"/>
      <c r="O29" s="451"/>
      <c r="P29" s="451"/>
      <c r="Q29" s="451"/>
      <c r="R29" s="451"/>
      <c r="S29" s="451"/>
      <c r="T29" s="451"/>
      <c r="U29" s="451"/>
      <c r="V29" s="451"/>
      <c r="W29" s="451"/>
      <c r="X29" s="451"/>
      <c r="Y29" s="451"/>
      <c r="Z29" s="451"/>
      <c r="AA29" s="77"/>
      <c r="AB29" s="77"/>
      <c r="AC29" s="77"/>
      <c r="AD29" s="77"/>
      <c r="AE29" s="77"/>
      <c r="AF29" s="453"/>
      <c r="AG29" s="453"/>
      <c r="AH29" s="453"/>
      <c r="AI29" s="453"/>
      <c r="AJ29" s="453"/>
      <c r="AK29" s="453"/>
      <c r="AL29" s="453"/>
      <c r="AM29" s="453"/>
      <c r="AN29" s="453"/>
      <c r="AO29" s="453"/>
      <c r="AP29" s="453"/>
      <c r="AQ29" s="453"/>
      <c r="AR29" s="453"/>
      <c r="AS29" s="453"/>
      <c r="AT29" s="453"/>
      <c r="AU29" s="453"/>
      <c r="AV29" s="77"/>
      <c r="AW29" s="77"/>
      <c r="AX29" s="77"/>
      <c r="AY29" s="77"/>
      <c r="AZ29" s="77"/>
      <c r="BA29" s="77"/>
      <c r="BB29" s="77"/>
      <c r="BC29" s="77"/>
      <c r="BD29" s="77"/>
      <c r="BE29" s="77"/>
      <c r="BF29" s="77"/>
      <c r="BG29" s="77"/>
      <c r="BH29" s="77"/>
      <c r="BI29" s="77"/>
      <c r="BJ29" s="77"/>
      <c r="BK29" s="77"/>
      <c r="BL29" s="77"/>
      <c r="BM29" s="77"/>
      <c r="BN29" s="77"/>
      <c r="BO29" s="77"/>
      <c r="BP29" s="77"/>
      <c r="BQ29" s="77"/>
    </row>
    <row r="30" spans="1:69" s="69" customFormat="1">
      <c r="A30" s="455"/>
      <c r="B30" s="456" t="s">
        <v>404</v>
      </c>
      <c r="C30" s="457"/>
      <c r="D30" s="435"/>
      <c r="E30" s="458"/>
      <c r="F30" s="442"/>
      <c r="G30" s="442"/>
      <c r="H30" s="442">
        <f>SUM(I30:Z30)</f>
        <v>0</v>
      </c>
      <c r="I30" s="442">
        <f>$C$28*SUM(I5:I6,I9,I12,I14:I20,I22,I24:I25)+SUM(I13+I23)</f>
        <v>0</v>
      </c>
      <c r="J30" s="442" t="s">
        <v>447</v>
      </c>
      <c r="K30" s="442">
        <f>$C$28*SUM(K5:K6,K9,K12,K14:K20,K22,K24:K25)+SUM(K13+K23)</f>
        <v>0</v>
      </c>
      <c r="L30" s="442" t="s">
        <v>447</v>
      </c>
      <c r="M30" s="442">
        <f>$C$28*SUM(M5:M6,M9,M12,M14:M20,M22,M24:M25)+SUM(M13+M23)</f>
        <v>0</v>
      </c>
      <c r="N30" s="442" t="s">
        <v>447</v>
      </c>
      <c r="O30" s="442">
        <f>$C$28*SUM(O5:O6,O9,O12,O14:O20,O22,O24:O25)+SUM(O13+O23)</f>
        <v>0</v>
      </c>
      <c r="P30" s="442" t="s">
        <v>447</v>
      </c>
      <c r="Q30" s="442">
        <f>$C$28*SUM(Q5:Q6,Q9,Q12,Q14:Q20,Q22,Q24:Q25)+SUM(Q13+Q23)</f>
        <v>0</v>
      </c>
      <c r="R30" s="442" t="s">
        <v>447</v>
      </c>
      <c r="S30" s="442">
        <f>$C$28*SUM(S5:S6,S9,S12,S14:S20,S22,S24:S25)+SUM(S13+S23)</f>
        <v>0</v>
      </c>
      <c r="T30" s="442" t="s">
        <v>447</v>
      </c>
      <c r="U30" s="442">
        <f>$C$28*SUM(U5:U6,U9,U12,U14:U20,U22,U24:U25)+SUM(U13+U23)</f>
        <v>0</v>
      </c>
      <c r="V30" s="442" t="s">
        <v>447</v>
      </c>
      <c r="W30" s="442">
        <f>$C$28*SUM(W5:W6,W9,W12,W14:W20,W22,W24:W25)+SUM(W13+W23)</f>
        <v>0</v>
      </c>
      <c r="X30" s="442" t="s">
        <v>447</v>
      </c>
      <c r="Y30" s="442">
        <f>$C$28*SUM(Y5:Y6,Y9,Y12,Y14:Y20,Y22,Y24:Y25)+SUM(Y13+Y23)</f>
        <v>0</v>
      </c>
      <c r="Z30" s="442" t="s">
        <v>447</v>
      </c>
      <c r="AF30" s="419"/>
      <c r="AG30" s="419"/>
      <c r="AH30" s="419"/>
      <c r="AI30" s="419"/>
      <c r="AJ30" s="419"/>
      <c r="AK30" s="419"/>
      <c r="AL30" s="419"/>
      <c r="AM30" s="419"/>
      <c r="AN30" s="419"/>
      <c r="AO30" s="419"/>
      <c r="AP30" s="419"/>
      <c r="AQ30" s="419"/>
      <c r="AR30" s="419"/>
      <c r="AS30" s="419"/>
      <c r="AT30" s="419"/>
      <c r="AU30" s="419"/>
    </row>
    <row r="31" spans="1:69" s="69" customFormat="1">
      <c r="A31" s="459"/>
      <c r="G31" s="218"/>
      <c r="H31" s="460"/>
      <c r="I31" s="419"/>
      <c r="J31" s="218"/>
      <c r="K31" s="218"/>
      <c r="L31" s="218"/>
      <c r="M31" s="218"/>
      <c r="N31" s="218"/>
      <c r="O31" s="218"/>
      <c r="P31" s="218"/>
      <c r="Q31" s="218"/>
      <c r="R31" s="218"/>
      <c r="S31" s="218"/>
      <c r="T31" s="218"/>
      <c r="U31" s="218"/>
      <c r="V31" s="218"/>
      <c r="W31" s="218"/>
      <c r="X31" s="218"/>
      <c r="Y31" s="218"/>
      <c r="Z31" s="218"/>
    </row>
    <row r="32" spans="1:69" s="69" customFormat="1">
      <c r="A32" s="459"/>
      <c r="B32" s="69" t="s">
        <v>455</v>
      </c>
      <c r="H32" s="77"/>
      <c r="I32" s="461"/>
      <c r="J32" s="461"/>
      <c r="K32" s="461"/>
      <c r="L32" s="461"/>
      <c r="M32" s="461"/>
      <c r="N32" s="461"/>
      <c r="O32" s="461"/>
      <c r="P32" s="461"/>
      <c r="Q32" s="461"/>
      <c r="R32" s="461"/>
      <c r="S32" s="461"/>
      <c r="T32" s="461"/>
      <c r="U32" s="461"/>
      <c r="V32" s="461"/>
      <c r="W32" s="461"/>
      <c r="X32" s="461"/>
      <c r="Y32" s="461"/>
      <c r="Z32" s="461"/>
      <c r="AA32" s="466"/>
    </row>
    <row r="33" spans="1:9" s="69" customFormat="1">
      <c r="A33" s="462"/>
      <c r="B33" s="69" t="s">
        <v>480</v>
      </c>
      <c r="I33" s="419"/>
    </row>
    <row r="34" spans="1:9" s="69" customFormat="1">
      <c r="A34" s="463"/>
      <c r="B34" s="69" t="s">
        <v>481</v>
      </c>
    </row>
    <row r="35" spans="1:9" s="69" customFormat="1">
      <c r="A35" s="463"/>
    </row>
    <row r="36" spans="1:9" s="69" customFormat="1" ht="32.25" customHeight="1">
      <c r="A36" s="463"/>
    </row>
    <row r="37" spans="1:9" s="69" customFormat="1" ht="15.75">
      <c r="A37" s="464"/>
    </row>
    <row r="38" spans="1:9" s="69" customFormat="1" ht="15.75">
      <c r="A38" s="464"/>
    </row>
    <row r="39" spans="1:9" s="69" customFormat="1" ht="15.75">
      <c r="A39" s="464"/>
    </row>
    <row r="40" spans="1:9" s="69" customFormat="1"/>
    <row r="41" spans="1:9" s="69" customFormat="1"/>
    <row r="42" spans="1:9" s="69" customFormat="1"/>
    <row r="43" spans="1:9" s="69" customFormat="1">
      <c r="B43" s="419"/>
    </row>
    <row r="44" spans="1:9" s="69" customFormat="1">
      <c r="B44" s="419"/>
    </row>
    <row r="45" spans="1:9" s="69" customFormat="1">
      <c r="B45" s="465"/>
    </row>
    <row r="46" spans="1:9" s="69" customFormat="1"/>
    <row r="47" spans="1:9" s="69" customFormat="1"/>
    <row r="48" spans="1:9" s="69" customFormat="1"/>
    <row r="49" spans="5:5" s="69" customFormat="1">
      <c r="E49" s="466"/>
    </row>
    <row r="50" spans="5:5" s="69" customFormat="1"/>
    <row r="51" spans="5:5" s="69" customFormat="1"/>
    <row r="52" spans="5:5" s="69" customFormat="1"/>
    <row r="53" spans="5:5" s="69" customFormat="1"/>
    <row r="54" spans="5:5" s="69" customFormat="1"/>
    <row r="55" spans="5:5" s="69" customFormat="1"/>
    <row r="56" spans="5:5" s="69" customFormat="1"/>
    <row r="57" spans="5:5" s="69" customFormat="1"/>
    <row r="58" spans="5:5" s="69" customFormat="1"/>
    <row r="59" spans="5:5" s="69" customFormat="1"/>
    <row r="60" spans="5:5" s="69" customFormat="1"/>
    <row r="61" spans="5:5" s="69" customFormat="1"/>
    <row r="62" spans="5:5" s="69" customFormat="1"/>
    <row r="63" spans="5:5" s="69" customFormat="1"/>
    <row r="64" spans="5:5" s="69" customFormat="1"/>
    <row r="65" s="69" customFormat="1"/>
    <row r="66" s="69" customFormat="1"/>
    <row r="67" s="69" customFormat="1"/>
    <row r="68" s="69" customFormat="1"/>
    <row r="69" s="69" customFormat="1"/>
    <row r="70" s="69" customFormat="1"/>
    <row r="71" s="69" customFormat="1"/>
    <row r="72" s="69" customFormat="1"/>
    <row r="73" s="69" customFormat="1"/>
    <row r="74" s="69" customFormat="1"/>
    <row r="75" s="69" customFormat="1"/>
    <row r="76" s="69" customFormat="1"/>
    <row r="77" s="69" customFormat="1"/>
    <row r="78" s="69" customFormat="1"/>
    <row r="79" s="69" customFormat="1"/>
    <row r="80" s="69" customFormat="1"/>
    <row r="81" s="69" customFormat="1"/>
    <row r="82" s="69" customFormat="1"/>
    <row r="83" s="69" customFormat="1"/>
    <row r="84" s="69" customFormat="1"/>
    <row r="85" s="69" customFormat="1"/>
    <row r="86" s="69" customFormat="1"/>
    <row r="87" s="69" customFormat="1"/>
    <row r="88" s="69" customFormat="1"/>
    <row r="89" s="69" customFormat="1"/>
    <row r="90" s="69" customFormat="1"/>
    <row r="91" s="69" customFormat="1"/>
    <row r="92" s="69" customFormat="1"/>
    <row r="93" s="69" customFormat="1"/>
    <row r="94" s="69" customFormat="1"/>
    <row r="95" s="69" customFormat="1"/>
    <row r="96" s="69" customFormat="1"/>
    <row r="97" s="69" customFormat="1"/>
    <row r="98" s="69" customFormat="1"/>
    <row r="99" s="69" customFormat="1"/>
    <row r="100" s="69" customFormat="1"/>
    <row r="101" s="69" customFormat="1"/>
    <row r="102" s="69" customFormat="1"/>
    <row r="103" s="69" customFormat="1"/>
    <row r="104" s="69" customFormat="1"/>
    <row r="105" s="69" customFormat="1"/>
    <row r="106" s="69" customFormat="1"/>
    <row r="107" s="69" customFormat="1"/>
    <row r="108" s="69" customFormat="1"/>
    <row r="109" s="69" customFormat="1"/>
    <row r="110" s="69" customFormat="1"/>
    <row r="111" s="69" customFormat="1"/>
    <row r="112" s="69" customFormat="1"/>
    <row r="113" s="69" customFormat="1"/>
    <row r="114" s="69" customFormat="1"/>
    <row r="115" s="69" customFormat="1"/>
    <row r="116" s="69" customFormat="1"/>
    <row r="117" s="69" customFormat="1"/>
    <row r="118" s="69" customFormat="1"/>
    <row r="119" s="69" customFormat="1"/>
    <row r="120" s="69" customFormat="1"/>
    <row r="121" s="69" customFormat="1"/>
    <row r="122" s="69" customFormat="1"/>
    <row r="123" s="69" customFormat="1"/>
    <row r="124" s="69" customFormat="1"/>
    <row r="125" s="69" customFormat="1"/>
    <row r="126" s="69" customFormat="1"/>
    <row r="127" s="69" customFormat="1"/>
    <row r="128" s="69" customFormat="1"/>
    <row r="129" s="69" customFormat="1"/>
    <row r="130" s="69" customFormat="1"/>
    <row r="131" s="69" customFormat="1"/>
    <row r="132" s="69" customFormat="1"/>
    <row r="133" s="69" customFormat="1"/>
    <row r="134" s="69" customFormat="1"/>
    <row r="135" s="69" customFormat="1"/>
    <row r="136" s="69" customFormat="1"/>
    <row r="137" s="69" customFormat="1"/>
    <row r="138" s="69" customFormat="1"/>
    <row r="139" s="69" customFormat="1"/>
    <row r="140" s="69" customFormat="1"/>
    <row r="141" s="69" customFormat="1"/>
    <row r="142" s="69" customFormat="1"/>
    <row r="143" s="69" customFormat="1"/>
    <row r="144" s="69" customFormat="1"/>
    <row r="145" s="69" customFormat="1"/>
    <row r="146" s="69" customFormat="1"/>
    <row r="147" s="69" customFormat="1"/>
    <row r="148" s="69" customFormat="1"/>
    <row r="149" s="69" customFormat="1"/>
    <row r="150" s="69" customFormat="1"/>
    <row r="151" s="69" customFormat="1"/>
    <row r="152" s="69" customFormat="1"/>
    <row r="153" s="69" customFormat="1"/>
    <row r="154" s="69" customFormat="1"/>
    <row r="155" s="69" customFormat="1"/>
    <row r="156" s="69" customFormat="1"/>
    <row r="157" s="69" customFormat="1"/>
    <row r="158" s="69" customFormat="1"/>
    <row r="159" s="69" customFormat="1"/>
    <row r="160" s="69" customFormat="1"/>
    <row r="161" s="69" customFormat="1"/>
    <row r="162" s="69" customFormat="1"/>
    <row r="163" s="69" customFormat="1"/>
    <row r="164" s="69" customFormat="1"/>
    <row r="165" s="69" customFormat="1"/>
    <row r="166" s="69" customFormat="1"/>
    <row r="167" s="69" customFormat="1"/>
    <row r="168" s="69" customFormat="1"/>
    <row r="169" s="69" customFormat="1"/>
    <row r="170" s="69" customFormat="1"/>
    <row r="171" s="69" customFormat="1"/>
    <row r="172" s="69" customFormat="1"/>
    <row r="173" s="69" customFormat="1"/>
    <row r="174" s="69" customFormat="1"/>
    <row r="175" s="69" customFormat="1"/>
    <row r="176" s="69" customFormat="1"/>
    <row r="177" s="69" customFormat="1"/>
    <row r="178" s="69" customFormat="1"/>
    <row r="179" s="69" customFormat="1"/>
    <row r="180" s="69" customFormat="1"/>
    <row r="181" s="69" customFormat="1"/>
    <row r="182" s="69" customFormat="1"/>
    <row r="183" s="69" customFormat="1"/>
    <row r="184" s="69" customFormat="1"/>
    <row r="185" s="69" customFormat="1"/>
    <row r="186" s="69" customFormat="1"/>
    <row r="187" s="69" customFormat="1"/>
    <row r="188" s="69" customFormat="1"/>
    <row r="189" s="69" customFormat="1"/>
    <row r="190" s="69" customFormat="1"/>
    <row r="191" s="69" customFormat="1"/>
    <row r="192" s="69" customFormat="1"/>
    <row r="193" s="69" customFormat="1"/>
    <row r="194" s="69" customFormat="1"/>
    <row r="195" s="69" customFormat="1"/>
    <row r="196" s="69" customFormat="1"/>
    <row r="197" s="69" customFormat="1"/>
    <row r="198" s="69" customFormat="1"/>
    <row r="199" s="69" customFormat="1"/>
    <row r="200" s="69" customFormat="1"/>
    <row r="201" s="69" customFormat="1"/>
    <row r="202" s="69" customFormat="1"/>
    <row r="203" s="69" customFormat="1"/>
    <row r="204" s="69" customFormat="1"/>
    <row r="205" s="69" customFormat="1"/>
    <row r="206" s="69" customFormat="1"/>
    <row r="207" s="69" customFormat="1"/>
    <row r="208" s="69" customFormat="1"/>
    <row r="209" s="69" customFormat="1"/>
    <row r="210" s="69" customFormat="1"/>
    <row r="211" s="69" customFormat="1"/>
    <row r="212" s="69" customFormat="1"/>
    <row r="213" s="69" customFormat="1"/>
    <row r="214" s="69" customFormat="1"/>
    <row r="215" s="69" customFormat="1"/>
    <row r="216" s="69" customFormat="1"/>
    <row r="217" s="69" customFormat="1"/>
    <row r="218" s="69" customFormat="1"/>
    <row r="219" s="69" customFormat="1"/>
    <row r="220" s="69" customFormat="1"/>
    <row r="221" s="69" customFormat="1"/>
    <row r="222" s="69" customFormat="1"/>
    <row r="223" s="69" customFormat="1"/>
    <row r="224" s="69" customFormat="1"/>
    <row r="225" s="69" customFormat="1"/>
    <row r="226" s="69" customFormat="1"/>
    <row r="227" s="69" customFormat="1"/>
    <row r="228" s="69" customFormat="1"/>
    <row r="229" s="69" customFormat="1"/>
    <row r="230" s="69" customFormat="1"/>
    <row r="231" s="69" customFormat="1"/>
    <row r="232" s="69" customFormat="1"/>
    <row r="233" s="69" customFormat="1"/>
    <row r="234" s="69" customFormat="1"/>
    <row r="235" s="69" customFormat="1"/>
    <row r="236" s="69" customFormat="1"/>
    <row r="237" s="69" customFormat="1"/>
    <row r="238" s="69" customFormat="1"/>
    <row r="239" s="69" customFormat="1"/>
    <row r="240" s="69" customFormat="1"/>
    <row r="241" s="69" customFormat="1"/>
    <row r="242" s="69" customFormat="1"/>
    <row r="243" s="69" customFormat="1"/>
    <row r="244" s="69" customFormat="1"/>
    <row r="245" s="69" customFormat="1"/>
    <row r="246" s="69" customFormat="1"/>
    <row r="247" s="69" customFormat="1"/>
    <row r="248" s="69" customFormat="1"/>
    <row r="249" s="69" customFormat="1"/>
    <row r="250" s="69" customFormat="1"/>
    <row r="251" s="69" customFormat="1"/>
    <row r="252" s="69" customFormat="1"/>
    <row r="253" s="69" customFormat="1"/>
    <row r="254" s="69" customFormat="1"/>
    <row r="255" s="69" customFormat="1"/>
    <row r="256" s="69" customFormat="1"/>
    <row r="257" s="69" customFormat="1"/>
    <row r="258" s="69" customFormat="1"/>
    <row r="259" s="69" customFormat="1"/>
    <row r="260" s="69" customFormat="1"/>
    <row r="261" s="69" customFormat="1"/>
    <row r="262" s="69" customFormat="1"/>
    <row r="263" s="69" customFormat="1"/>
    <row r="264" s="69" customFormat="1"/>
    <row r="265" s="69" customFormat="1"/>
    <row r="266" s="69" customFormat="1"/>
    <row r="267" s="69" customFormat="1"/>
    <row r="268" s="69" customFormat="1"/>
    <row r="269" s="69" customFormat="1"/>
    <row r="270" s="69" customFormat="1"/>
    <row r="271" s="69" customFormat="1"/>
    <row r="272" s="69" customFormat="1"/>
    <row r="273" s="69" customFormat="1"/>
    <row r="274" s="69" customFormat="1"/>
    <row r="275" s="69" customFormat="1"/>
    <row r="276" s="69" customFormat="1"/>
    <row r="277" s="69" customFormat="1"/>
    <row r="278" s="69" customFormat="1"/>
    <row r="279" s="69" customFormat="1"/>
    <row r="280" s="69" customFormat="1"/>
    <row r="281" s="69" customFormat="1"/>
    <row r="282" s="69" customFormat="1"/>
    <row r="283" s="69" customFormat="1"/>
    <row r="284" s="69" customFormat="1"/>
    <row r="285" s="69" customFormat="1"/>
    <row r="286" s="69" customFormat="1"/>
    <row r="287" s="69" customFormat="1"/>
    <row r="288" s="69" customFormat="1"/>
    <row r="289" s="69" customFormat="1"/>
    <row r="290" s="69" customFormat="1"/>
    <row r="291" s="69" customFormat="1"/>
    <row r="292" s="69" customFormat="1"/>
    <row r="293" s="69" customFormat="1"/>
    <row r="294" s="69" customFormat="1"/>
    <row r="295" s="69" customFormat="1"/>
    <row r="296" s="69" customFormat="1"/>
    <row r="297" s="69" customFormat="1"/>
    <row r="298" s="69" customFormat="1"/>
    <row r="299" s="69" customFormat="1"/>
    <row r="300" s="69" customFormat="1"/>
    <row r="301" s="69" customFormat="1"/>
    <row r="302" s="69" customFormat="1"/>
    <row r="303" s="69" customFormat="1"/>
    <row r="304" s="69" customFormat="1"/>
    <row r="305" s="69" customFormat="1"/>
    <row r="306" s="69" customFormat="1"/>
    <row r="307" s="69" customFormat="1"/>
    <row r="308" s="69" customFormat="1"/>
    <row r="309" s="69" customFormat="1"/>
    <row r="310" s="69" customFormat="1"/>
    <row r="311" s="69" customFormat="1"/>
    <row r="312" s="69" customFormat="1"/>
    <row r="313" s="69" customFormat="1"/>
    <row r="314" s="69" customFormat="1"/>
    <row r="315" s="69" customFormat="1"/>
    <row r="316" s="69" customFormat="1"/>
    <row r="317" s="69" customFormat="1"/>
    <row r="318" s="69" customFormat="1"/>
    <row r="319" s="69" customFormat="1"/>
    <row r="320" s="69" customFormat="1"/>
    <row r="321" s="69" customFormat="1"/>
    <row r="322" s="69" customFormat="1"/>
    <row r="323" s="69" customFormat="1"/>
    <row r="324" s="69" customFormat="1"/>
    <row r="325" s="69" customFormat="1"/>
    <row r="326" s="69" customFormat="1"/>
    <row r="327" s="69" customFormat="1"/>
    <row r="328" s="69" customFormat="1"/>
    <row r="329" s="69" customFormat="1"/>
    <row r="330" s="69" customFormat="1"/>
    <row r="331" s="69" customFormat="1"/>
    <row r="332" s="69" customFormat="1"/>
    <row r="333" s="69" customFormat="1"/>
    <row r="334" s="69" customFormat="1"/>
    <row r="335" s="69" customFormat="1"/>
    <row r="336" s="69" customFormat="1"/>
    <row r="337" s="69" customFormat="1"/>
    <row r="338" s="69" customFormat="1"/>
    <row r="339" s="69" customFormat="1"/>
    <row r="340" s="69" customFormat="1"/>
    <row r="341" s="69" customFormat="1"/>
    <row r="342" s="69" customFormat="1"/>
    <row r="343" s="69" customFormat="1"/>
    <row r="344" s="69" customFormat="1"/>
    <row r="345" s="69" customFormat="1"/>
    <row r="346" s="69" customFormat="1"/>
    <row r="347" s="69" customFormat="1"/>
    <row r="348" s="69" customFormat="1"/>
    <row r="349" s="69" customFormat="1"/>
    <row r="350" s="69" customFormat="1"/>
    <row r="351" s="69" customFormat="1"/>
    <row r="352" s="69" customFormat="1"/>
    <row r="353" s="69" customFormat="1"/>
    <row r="354" s="69" customFormat="1"/>
    <row r="355" s="69" customFormat="1"/>
    <row r="356" s="69" customFormat="1"/>
    <row r="357" s="69" customFormat="1"/>
    <row r="358" s="69" customFormat="1"/>
    <row r="359" s="69" customFormat="1"/>
    <row r="360" s="69" customFormat="1"/>
    <row r="361" s="69" customFormat="1"/>
    <row r="362" s="69" customFormat="1"/>
    <row r="363" s="69" customFormat="1"/>
    <row r="364" s="69" customFormat="1"/>
    <row r="365" s="69" customFormat="1"/>
    <row r="366" s="69" customFormat="1"/>
    <row r="367" s="69" customFormat="1"/>
    <row r="368" s="69" customFormat="1"/>
    <row r="369" s="69" customFormat="1"/>
    <row r="370" s="69" customFormat="1"/>
    <row r="371" s="69" customFormat="1"/>
    <row r="372" s="69" customFormat="1"/>
    <row r="373" s="69" customFormat="1"/>
    <row r="374" s="69" customFormat="1"/>
    <row r="375" s="69" customFormat="1"/>
    <row r="376" s="69" customFormat="1"/>
    <row r="377" s="69" customFormat="1"/>
    <row r="378" s="69" customFormat="1"/>
    <row r="379" s="69" customFormat="1"/>
    <row r="380" s="69" customFormat="1"/>
    <row r="381" s="69" customFormat="1"/>
    <row r="382" s="69" customFormat="1"/>
    <row r="383" s="69" customFormat="1"/>
    <row r="384" s="69" customFormat="1"/>
    <row r="385" s="69" customFormat="1"/>
    <row r="386" s="69" customFormat="1"/>
    <row r="387" s="69" customFormat="1"/>
    <row r="388" s="69" customFormat="1"/>
    <row r="389" s="69" customFormat="1"/>
    <row r="390" s="69" customFormat="1"/>
    <row r="391" s="69" customFormat="1"/>
    <row r="392" s="69" customFormat="1"/>
    <row r="393" s="69" customFormat="1"/>
    <row r="394" s="69" customFormat="1"/>
    <row r="395" s="69" customFormat="1"/>
    <row r="396" s="69" customFormat="1"/>
    <row r="397" s="69" customFormat="1"/>
    <row r="398" s="69" customFormat="1"/>
    <row r="399" s="69" customFormat="1"/>
    <row r="400" s="69" customFormat="1"/>
    <row r="401" s="69" customFormat="1"/>
    <row r="402" s="69" customFormat="1"/>
    <row r="403" s="69" customFormat="1"/>
    <row r="404" s="69" customFormat="1"/>
    <row r="405" s="69" customFormat="1"/>
  </sheetData>
  <sheetProtection password="9929" sheet="1" objects="1" scenarios="1" formatCells="0" formatColumns="0" formatRows="0"/>
  <dataConsolidate/>
  <mergeCells count="20">
    <mergeCell ref="I3:J3"/>
    <mergeCell ref="A1:B1"/>
    <mergeCell ref="D1:V1"/>
    <mergeCell ref="C2:D2"/>
    <mergeCell ref="E2:G2"/>
    <mergeCell ref="L2:O2"/>
    <mergeCell ref="P2:S2"/>
    <mergeCell ref="A3:A4"/>
    <mergeCell ref="B3:B4"/>
    <mergeCell ref="C3:C4"/>
    <mergeCell ref="D3:E3"/>
    <mergeCell ref="F3:G3"/>
    <mergeCell ref="W3:X3"/>
    <mergeCell ref="Y3:Z3"/>
    <mergeCell ref="K3:L3"/>
    <mergeCell ref="M3:N3"/>
    <mergeCell ref="O3:P3"/>
    <mergeCell ref="Q3:R3"/>
    <mergeCell ref="S3:T3"/>
    <mergeCell ref="U3:V3"/>
  </mergeCells>
  <conditionalFormatting sqref="D5:D6 F6:G6 H24:H27 H5:H10 H12:H20">
    <cfRule type="containsText" dxfId="61" priority="6" stopIfTrue="1" operator="containsText" text="PĀRSNIEGTAS IZMAKSAS">
      <formula>NOT(ISERROR(SEARCH("PĀRSNIEGTAS IZMAKSAS",D5)))</formula>
    </cfRule>
  </conditionalFormatting>
  <conditionalFormatting sqref="H22:H23">
    <cfRule type="containsText" dxfId="60" priority="5" stopIfTrue="1" operator="containsText" text="PĀRSNIEGTAS IZMAKSAS">
      <formula>NOT(ISERROR(SEARCH("PĀRSNIEGTAS IZMAKSAS",H22)))</formula>
    </cfRule>
  </conditionalFormatting>
  <conditionalFormatting sqref="M3:Z3">
    <cfRule type="cellIs" dxfId="59" priority="4" operator="equal">
      <formula>"x"</formula>
    </cfRule>
  </conditionalFormatting>
  <conditionalFormatting sqref="H24:H27 H5:H10 H12:H20">
    <cfRule type="containsText" dxfId="58" priority="3" stopIfTrue="1" operator="containsText" text="PĀRSNIEGTAS IZMAKSAS">
      <formula>NOT(ISERROR(SEARCH("PĀRSNIEGTAS IZMAKSAS",H5)))</formula>
    </cfRule>
  </conditionalFormatting>
  <conditionalFormatting sqref="H22:H23">
    <cfRule type="containsText" dxfId="57" priority="2" stopIfTrue="1" operator="containsText" text="PĀRSNIEGTAS IZMAKSAS">
      <formula>NOT(ISERROR(SEARCH("PĀRSNIEGTAS IZMAKSAS",H22)))</formula>
    </cfRule>
  </conditionalFormatting>
  <conditionalFormatting sqref="H5:H10 H12:H20 H22:H27">
    <cfRule type="containsText" dxfId="56" priority="1" stopIfTrue="1" operator="containsText" text="PĀRSNIEGTAS IZMAKSAS">
      <formula>NOT(ISERROR(SEARCH("PĀRSNIEGTAS IZMAKSAS",H5)))</formula>
    </cfRule>
  </conditionalFormatting>
  <dataValidations count="2">
    <dataValidation allowBlank="1" showInputMessage="1" showErrorMessage="1" promptTitle="izveelies" sqref="C7:C9 C5 C11:C27"/>
    <dataValidation type="list" allowBlank="1" showInputMessage="1" showErrorMessage="1" prompt="Norādiet projekta sadarbības partneri - pašvaldību!_x000a__x000a__x000a_" sqref="E2:G2">
      <formula1>iesniedzejs</formula1>
    </dataValidation>
  </dataValidations>
  <pageMargins left="0.7" right="0.7" top="0.75" bottom="0.75" header="0.3" footer="0.3"/>
  <pageSetup paperSize="9" scale="3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49569" r:id="rId4" name="Drop Down 1">
              <controlPr defaultSize="0" autoLine="0" autoPict="0" altText="Tests">
                <anchor moveWithCells="1">
                  <from>
                    <xdr:col>7</xdr:col>
                    <xdr:colOff>257175</xdr:colOff>
                    <xdr:row>1</xdr:row>
                    <xdr:rowOff>85725</xdr:rowOff>
                  </from>
                  <to>
                    <xdr:col>10</xdr:col>
                    <xdr:colOff>323850</xdr:colOff>
                    <xdr:row>1</xdr:row>
                    <xdr:rowOff>381000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54</vt:i4>
      </vt:variant>
    </vt:vector>
  </HeadingPairs>
  <TitlesOfParts>
    <vt:vector size="91" baseType="lpstr">
      <vt:lpstr>HIDDEN</vt:lpstr>
      <vt:lpstr>Dati par projektu</vt:lpstr>
      <vt:lpstr>1.A. Iesniedzējs</vt:lpstr>
      <vt:lpstr>1.B. Iesniedzējs</vt:lpstr>
      <vt:lpstr>1.1.C. Iesniedzējs</vt:lpstr>
      <vt:lpstr>1.2.1.A. Partneris-1</vt:lpstr>
      <vt:lpstr>1.2.1.B. Partneris-1</vt:lpstr>
      <vt:lpstr>1.2.1.C. Partneris-1</vt:lpstr>
      <vt:lpstr>1.2.2.A. Partneris-2</vt:lpstr>
      <vt:lpstr>1.2.2.B. Partneris-2</vt:lpstr>
      <vt:lpstr>1.2.2.C. Partneris-2</vt:lpstr>
      <vt:lpstr>1.2.3.A. Partneris-3</vt:lpstr>
      <vt:lpstr>1.2.3.B. Partneris-3</vt:lpstr>
      <vt:lpstr>1.2.3.C. Partneris-3</vt:lpstr>
      <vt:lpstr>1.3.1. Partneris-komersants-1</vt:lpstr>
      <vt:lpstr>1.3.2. Partneris-komersants-2</vt:lpstr>
      <vt:lpstr>1.3.3. Partneris-komersants-3</vt:lpstr>
      <vt:lpstr>2. DL invest.n.pl.BEZ pr.</vt:lpstr>
      <vt:lpstr>3. DL invest.n.pl.AR pr.</vt:lpstr>
      <vt:lpstr>4.DL Finansiālā ilgtspēja</vt:lpstr>
      <vt:lpstr>5. DL soc.econom. analīze</vt:lpstr>
      <vt:lpstr>6.DL  jut. analīze-Inv.</vt:lpstr>
      <vt:lpstr>7.DL jut. analīze-Soc.</vt:lpstr>
      <vt:lpstr>8. AL budžets kopā</vt:lpstr>
      <vt:lpstr>9. AL alternatīvu anal.</vt:lpstr>
      <vt:lpstr>10. AL soc.ekonom. anal.</vt:lpstr>
      <vt:lpstr>11. RL Kapitāla naudas plūsma</vt:lpstr>
      <vt:lpstr>12. RL Investīciju n.pl.</vt:lpstr>
      <vt:lpstr>13. RL Sociālekonomiskā an.</vt:lpstr>
      <vt:lpstr>Neparedzētās izmaksas</vt:lpstr>
      <vt:lpstr>14. Kontroles lapa</vt:lpstr>
      <vt:lpstr>15. PIV 2.pielikums Fin. plāns</vt:lpstr>
      <vt:lpstr>16. PIV 3.pielikums</vt:lpstr>
      <vt:lpstr>17.PIV 4. pielikums finanšu an.</vt:lpstr>
      <vt:lpstr>17.1.PIV 4. piel. turpinājums</vt:lpstr>
      <vt:lpstr>18. PIV 4.pielikums Ekonom. an.</vt:lpstr>
      <vt:lpstr>19. ERAF likmes</vt:lpstr>
      <vt:lpstr>'1.1.C. Iesniedzējs'!atbalsts</vt:lpstr>
      <vt:lpstr>'1.2.1.A. Partneris-1'!atbalsts</vt:lpstr>
      <vt:lpstr>'1.2.1.B. Partneris-1'!atbalsts</vt:lpstr>
      <vt:lpstr>'1.2.1.C. Partneris-1'!atbalsts</vt:lpstr>
      <vt:lpstr>'1.2.2.A. Partneris-2'!atbalsts</vt:lpstr>
      <vt:lpstr>'1.2.2.B. Partneris-2'!atbalsts</vt:lpstr>
      <vt:lpstr>'1.2.2.C. Partneris-2'!atbalsts</vt:lpstr>
      <vt:lpstr>'1.2.3.A. Partneris-3'!atbalsts</vt:lpstr>
      <vt:lpstr>'1.2.3.B. Partneris-3'!atbalsts</vt:lpstr>
      <vt:lpstr>'1.2.3.C. Partneris-3'!atbalsts</vt:lpstr>
      <vt:lpstr>'1.A. Iesniedzējs'!atbalsts</vt:lpstr>
      <vt:lpstr>'1.B. Iesniedzējs'!atbalsts</vt:lpstr>
      <vt:lpstr>atbalsts</vt:lpstr>
      <vt:lpstr>iesniedzejs</vt:lpstr>
      <vt:lpstr>likme</vt:lpstr>
      <vt:lpstr>men</vt:lpstr>
      <vt:lpstr>Nozare</vt:lpstr>
      <vt:lpstr>nozare1</vt:lpstr>
      <vt:lpstr>nozareIZV</vt:lpstr>
      <vt:lpstr>pasv1</vt:lpstr>
      <vt:lpstr>pasvaldibas</vt:lpstr>
      <vt:lpstr>'1.1.C. Iesniedzējs'!Print_Area</vt:lpstr>
      <vt:lpstr>'1.2.1.A. Partneris-1'!Print_Area</vt:lpstr>
      <vt:lpstr>'1.2.1.B. Partneris-1'!Print_Area</vt:lpstr>
      <vt:lpstr>'1.2.1.C. Partneris-1'!Print_Area</vt:lpstr>
      <vt:lpstr>'1.2.2.A. Partneris-2'!Print_Area</vt:lpstr>
      <vt:lpstr>'1.2.2.B. Partneris-2'!Print_Area</vt:lpstr>
      <vt:lpstr>'1.2.2.C. Partneris-2'!Print_Area</vt:lpstr>
      <vt:lpstr>'1.2.3.A. Partneris-3'!Print_Area</vt:lpstr>
      <vt:lpstr>'1.2.3.B. Partneris-3'!Print_Area</vt:lpstr>
      <vt:lpstr>'1.2.3.C. Partneris-3'!Print_Area</vt:lpstr>
      <vt:lpstr>'1.A. Iesniedzējs'!Print_Area</vt:lpstr>
      <vt:lpstr>'1.B. Iesniedzējs'!Print_Area</vt:lpstr>
      <vt:lpstr>'10. AL soc.ekonom. anal.'!Print_Area</vt:lpstr>
      <vt:lpstr>'11. RL Kapitāla naudas plūsma'!Print_Area</vt:lpstr>
      <vt:lpstr>'12. RL Investīciju n.pl.'!Print_Area</vt:lpstr>
      <vt:lpstr>'13. RL Sociālekonomiskā an.'!Print_Area</vt:lpstr>
      <vt:lpstr>'14. Kontroles lapa'!Print_Area</vt:lpstr>
      <vt:lpstr>'15. PIV 2.pielikums Fin. plāns'!Print_Area</vt:lpstr>
      <vt:lpstr>'16. PIV 3.pielikums'!Print_Area</vt:lpstr>
      <vt:lpstr>'17.1.PIV 4. piel. turpinājums'!Print_Area</vt:lpstr>
      <vt:lpstr>'17.PIV 4. pielikums finanšu an.'!Print_Area</vt:lpstr>
      <vt:lpstr>'18. PIV 4.pielikums Ekonom. an.'!Print_Area</vt:lpstr>
      <vt:lpstr>'2. DL invest.n.pl.BEZ pr.'!Print_Area</vt:lpstr>
      <vt:lpstr>'3. DL invest.n.pl.AR pr.'!Print_Area</vt:lpstr>
      <vt:lpstr>'4.DL Finansiālā ilgtspēja'!Print_Area</vt:lpstr>
      <vt:lpstr>'5. DL soc.econom. analīze'!Print_Area</vt:lpstr>
      <vt:lpstr>'6.DL  jut. analīze-Inv.'!Print_Area</vt:lpstr>
      <vt:lpstr>'7.DL jut. analīze-Soc.'!Print_Area</vt:lpstr>
      <vt:lpstr>'8. AL budžets kopā'!Print_Area</vt:lpstr>
      <vt:lpstr>'9. AL alternatīvu anal.'!Print_Area</vt:lpstr>
      <vt:lpstr>'Dati par projektu'!Print_Area</vt:lpstr>
      <vt:lpstr>SAM</vt:lpstr>
      <vt:lpstr>vlook1</vt:lpstr>
    </vt:vector>
  </TitlesOfParts>
  <Company>VARAM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IIA v3.0.3</dc:subject>
  <dc:creator>Ritvars Timermanis</dc:creator>
  <cp:lastModifiedBy>Ritvars Timermanis</cp:lastModifiedBy>
  <cp:lastPrinted>2017-11-08T11:38:27Z</cp:lastPrinted>
  <dcterms:created xsi:type="dcterms:W3CDTF">2006-03-10T11:25:13Z</dcterms:created>
  <dcterms:modified xsi:type="dcterms:W3CDTF">2018-05-09T08:37:52Z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leName">
    <vt:lpwstr/>
  </property>
</Properties>
</file>